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EE1598B9-A488-4FA5-AEF7-2AE6F4E738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 " sheetId="17" r:id="rId1"/>
    <sheet name="Orçamento Sintético (3)" sheetId="22" r:id="rId2"/>
    <sheet name="Orçamento Sintético (2)" sheetId="21" r:id="rId3"/>
    <sheet name="Orçamento Sintético" sheetId="20" r:id="rId4"/>
    <sheet name="Orçamento Sintético (4)" sheetId="18" r:id="rId5"/>
    <sheet name="Orçamento Analítico" sheetId="19" r:id="rId6"/>
    <sheet name="Memórial de Cálculo" sheetId="23" r:id="rId7"/>
    <sheet name="BDI" sheetId="16" r:id="rId8"/>
    <sheet name="Planilha1" sheetId="15" state="hidden" r:id="rId9"/>
  </sheets>
  <externalReferences>
    <externalReference r:id="rId10"/>
  </externalReferences>
  <definedNames>
    <definedName name="_xlnm.Print_Area" localSheetId="7">BDI!$A$1:$I$28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7">BDI!$A$1:$I$28</definedName>
    <definedName name="_xlnm.Print_Titles" localSheetId="3">'[1]repeated header'!$4:$4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8" l="1"/>
  <c r="L8" i="18"/>
  <c r="L9" i="18"/>
  <c r="B36" i="16"/>
  <c r="B34" i="16"/>
  <c r="C18" i="16"/>
  <c r="C24" i="16" s="1"/>
  <c r="G6" i="15" l="1"/>
  <c r="G7" i="15"/>
  <c r="F6" i="15"/>
  <c r="F4" i="15" l="1"/>
  <c r="F5" i="15"/>
  <c r="F7" i="15"/>
  <c r="F8" i="15"/>
  <c r="F9" i="15"/>
  <c r="F10" i="15"/>
  <c r="F11" i="15"/>
  <c r="F13" i="15"/>
  <c r="F12" i="15"/>
  <c r="B13" i="15"/>
  <c r="G13" i="15" s="1"/>
  <c r="B10" i="15"/>
  <c r="G10" i="15" s="1"/>
  <c r="G5" i="15"/>
  <c r="G8" i="15"/>
  <c r="G9" i="15"/>
  <c r="G11" i="15"/>
  <c r="G12" i="15"/>
  <c r="G15" i="15"/>
  <c r="G16" i="15"/>
  <c r="G4" i="15"/>
  <c r="G17" i="15" l="1"/>
  <c r="I6" i="15" s="1"/>
  <c r="J6" i="15" s="1"/>
  <c r="I11" i="15"/>
  <c r="J11" i="15" s="1"/>
  <c r="I13" i="15"/>
  <c r="J13" i="15" s="1"/>
  <c r="I5" i="15" l="1"/>
  <c r="J5" i="15" s="1"/>
  <c r="I8" i="15"/>
  <c r="J8" i="15" s="1"/>
  <c r="I9" i="15"/>
  <c r="J9" i="15" s="1"/>
  <c r="I4" i="15"/>
  <c r="J4" i="15" s="1"/>
  <c r="I10" i="15"/>
  <c r="J10" i="15" s="1"/>
  <c r="I7" i="15"/>
  <c r="J7" i="15" s="1"/>
  <c r="I12" i="15"/>
  <c r="J12" i="15" s="1"/>
  <c r="J17" i="15" l="1"/>
</calcChain>
</file>

<file path=xl/sharedStrings.xml><?xml version="1.0" encoding="utf-8"?>
<sst xmlns="http://schemas.openxmlformats.org/spreadsheetml/2006/main" count="440" uniqueCount="156">
  <si>
    <t>PILARES</t>
  </si>
  <si>
    <t xml:space="preserve">SERVIÇOS PAREA UMA PONTE PADRAO DE 18,00 M COM DOIS JOGOS DE PILARES </t>
  </si>
  <si>
    <t>QUANT</t>
  </si>
  <si>
    <t>SEÇÃO</t>
  </si>
  <si>
    <t>EXT</t>
  </si>
  <si>
    <t xml:space="preserve">TRANSVERSINA </t>
  </si>
  <si>
    <t>TRANSVERSINA DE TOPO PILAR</t>
  </si>
  <si>
    <t>SUB VIGA</t>
  </si>
  <si>
    <t>VIGA</t>
  </si>
  <si>
    <t>TABULEIRO/SOALHO</t>
  </si>
  <si>
    <t>RODEIRO</t>
  </si>
  <si>
    <t>TRAVA DO RODEIRO</t>
  </si>
  <si>
    <t>GUARDA RODAS</t>
  </si>
  <si>
    <t>VOLUME UNITARIO</t>
  </si>
  <si>
    <t>VOLUME TOTAL</t>
  </si>
  <si>
    <t>CONTRAVENAMENTO</t>
  </si>
  <si>
    <t>Eng Civil</t>
  </si>
  <si>
    <t>CÁLCULO DE BDI DETALHADO</t>
  </si>
  <si>
    <t>Conforme Acórdão nº. 2622 de 25 de setembro de 2013 do T.C.U.</t>
  </si>
  <si>
    <t>Descrição Despesas</t>
  </si>
  <si>
    <t>%</t>
  </si>
  <si>
    <t>onde:</t>
  </si>
  <si>
    <t>Administração Central (AC)</t>
  </si>
  <si>
    <t>AC = taxa de Administração Central;</t>
  </si>
  <si>
    <t>S = taxa de seguros;</t>
  </si>
  <si>
    <t>Custos financeiros (DF)</t>
  </si>
  <si>
    <t>R = taxa de riscos;</t>
  </si>
  <si>
    <t>G = taxa de garantias;</t>
  </si>
  <si>
    <t>Riscos ( C )</t>
  </si>
  <si>
    <t>DF = taxa das despesas financeiras;</t>
  </si>
  <si>
    <t>L = taxa de lucro;</t>
  </si>
  <si>
    <t>Seguros e Garantias (S)</t>
  </si>
  <si>
    <t>I = taxa de tributos/impostos (PIS, COFINS, ISSQN);</t>
  </si>
  <si>
    <t>CPRB = contribuição previdenciária sobre a receita bruta (incluir 4,5% a partir de 01/12/2015, Lei 13.161/2015).</t>
  </si>
  <si>
    <t>Lucro ( L )</t>
  </si>
  <si>
    <t>Impostos - Tributos ( I )</t>
  </si>
  <si>
    <t>COFINS</t>
  </si>
  <si>
    <t>PIS</t>
  </si>
  <si>
    <t>ISS</t>
  </si>
  <si>
    <t>CPRB  Lei nº 13161/2015</t>
  </si>
  <si>
    <t>Total</t>
  </si>
  <si>
    <t>_______________________________________________________________________________</t>
  </si>
  <si>
    <t>_______________________________________________________________
Lucas Daniel R da Silva
ENGENHERIO CIVIL
CREA MT 045157</t>
  </si>
  <si>
    <t>47.999,44</t>
  </si>
  <si>
    <t>Custo Acumulado</t>
  </si>
  <si>
    <t>100,0%</t>
  </si>
  <si>
    <t>Porcentagem Acumulado</t>
  </si>
  <si>
    <t>Custo</t>
  </si>
  <si>
    <t>Porcentagem</t>
  </si>
  <si>
    <t>100,00%
47.999,44</t>
  </si>
  <si>
    <t>DEMOLIÇÃO DA ESTRUTURA ANTIGA PONTE RIO SERRAGEM</t>
  </si>
  <si>
    <t xml:space="preserve"> 1 </t>
  </si>
  <si>
    <t>30 DIAS</t>
  </si>
  <si>
    <t>Total Por Etapa</t>
  </si>
  <si>
    <t>Descrição</t>
  </si>
  <si>
    <t>Item</t>
  </si>
  <si>
    <t>Cronograma Físico e Financeiro</t>
  </si>
  <si>
    <t>24,73%</t>
  </si>
  <si>
    <t xml:space="preserve">SINAPI - 04/2023 - Mato Grosso
</t>
  </si>
  <si>
    <t xml:space="preserve"> Demolição das Viga de Concreto em Nobre no Rio Serragem MT</t>
  </si>
  <si>
    <t>B.D.I.</t>
  </si>
  <si>
    <t>Bancos</t>
  </si>
  <si>
    <t>Obra</t>
  </si>
  <si>
    <t>Total Geral</t>
  </si>
  <si>
    <t>Total do BDI</t>
  </si>
  <si>
    <t>Total sem BDI</t>
  </si>
  <si>
    <t>m²</t>
  </si>
  <si>
    <t>FUES - FUNDAÇÕES E ESTRUTURAS</t>
  </si>
  <si>
    <t>MONTAGEM E DESMONTAGEM DE FÔRMA DE VIGA, ESCORAMENTO METÁLICO, PÉ-DIREITO DUPLO, EM CHAPA DE MADEIRA PLASTIFICADA, 12 UTILIZAÇÕES. AF_09/2020</t>
  </si>
  <si>
    <t>SINAPI</t>
  </si>
  <si>
    <t xml:space="preserve"> 92470 </t>
  </si>
  <si>
    <t xml:space="preserve"> 1.3 </t>
  </si>
  <si>
    <t>H</t>
  </si>
  <si>
    <t>CHOR - CUSTOS HORÁRIOS DE MÁQUINAS E EQUIPAMENTOS</t>
  </si>
  <si>
    <t>COMPRESSOR DE AR REBOCÁVEL, VAZÃO 748 PCM, PRESSÃO EFETIVA DE TRABALHO 102 PSI, MOTOR DIESEL, POTÊNCIA 210 CV - MATERIAIS NA OPERAÇÃO. AF_06/2015</t>
  </si>
  <si>
    <t xml:space="preserve"> 90978 </t>
  </si>
  <si>
    <t xml:space="preserve"> 1.2 </t>
  </si>
  <si>
    <t>m³</t>
  </si>
  <si>
    <t>SERP - SERVIÇOS PRELIMINARES</t>
  </si>
  <si>
    <t>DEMOLIÇÃO DE PILARES E VIGAS EM CONCRETO ARMADO, DE FORMA MECANIZADA COM MARTELETE, SEM REAPROVEITAMENTO. AF_12/2017</t>
  </si>
  <si>
    <t xml:space="preserve"> 97627 </t>
  </si>
  <si>
    <t xml:space="preserve"> 1.1 </t>
  </si>
  <si>
    <t>Valor</t>
  </si>
  <si>
    <t>Peso (%)</t>
  </si>
  <si>
    <t>Mão de Obra</t>
  </si>
  <si>
    <t>Valor Unit com BDI</t>
  </si>
  <si>
    <t>Valor Unit</t>
  </si>
  <si>
    <t>Quant.</t>
  </si>
  <si>
    <t>Und</t>
  </si>
  <si>
    <t>Tipo</t>
  </si>
  <si>
    <t>Banco</t>
  </si>
  <si>
    <t>Código</t>
  </si>
  <si>
    <t>Planilha Orçamentária Sintética Com Valor da Mão de Obra</t>
  </si>
  <si>
    <t>Preço Total =&gt;</t>
  </si>
  <si>
    <t>Quant. =&gt;</t>
  </si>
  <si>
    <t>Valor com BDI =&gt;</t>
  </si>
  <si>
    <t>Valor do BDI =&gt;</t>
  </si>
  <si>
    <t>MO com LS =&gt;</t>
  </si>
  <si>
    <t>LS =&gt;</t>
  </si>
  <si>
    <t>MO sem LS =&gt;</t>
  </si>
  <si>
    <t>KG</t>
  </si>
  <si>
    <t>Material</t>
  </si>
  <si>
    <t>PREGO DE ACO POLIDO COM CABECA DUPLA 17 X 27 (2 1/2 X 11)</t>
  </si>
  <si>
    <t xml:space="preserve"> 00040304 </t>
  </si>
  <si>
    <t>Insumo</t>
  </si>
  <si>
    <t>MES</t>
  </si>
  <si>
    <t>Equipamento</t>
  </si>
  <si>
    <t>LOCACAO DE TORRE METALICA COMPLETA PARA UMA CARGA DE 8 TF (80 KN)  E PE DIREITO DE 6 M, INCLUINDO MODULOS , DIAGONAIS, SAPATAS E FORCADOS</t>
  </si>
  <si>
    <t xml:space="preserve"> 00040291 </t>
  </si>
  <si>
    <t>LOCACAO DE BARRA DE ANCORAGEM DE 0,80 A 1,20 M DE EXTENSAO, COM ROSCA DE 5/8", INCLUINDO PORCA E FLANGE</t>
  </si>
  <si>
    <t xml:space="preserve"> 00040287 </t>
  </si>
  <si>
    <t>LOCACAO DE VIGA SANDUICHE METALICA VAZADA PARA TRAVAMENTO DE PILARES, ALTURA DE *8* CM, LARGURA DE *6* CM E EXTENSAO DE 2 M</t>
  </si>
  <si>
    <t xml:space="preserve"> 00040275 </t>
  </si>
  <si>
    <t>L</t>
  </si>
  <si>
    <t>DESMOLDANTE PROTETOR PARA FORMAS DE MADEIRA, DE BASE OLEOSA EMULSIONADA EM AGUA</t>
  </si>
  <si>
    <t xml:space="preserve"> 00002692 </t>
  </si>
  <si>
    <t>FABRICAÇÃO DE FÔRMA PARA VIGAS, EM CHAPA DE MADEIRA COMPENSADA PLASTIFICADA, E = 18 MM. AF_09/2020</t>
  </si>
  <si>
    <t xml:space="preserve"> 92266 </t>
  </si>
  <si>
    <t>Composição Auxiliar</t>
  </si>
  <si>
    <t>SEDI - SERVIÇOS DIVERSOS</t>
  </si>
  <si>
    <t>CARPINTEIRO DE FORMAS COM ENCARGOS COMPLEMENTARES</t>
  </si>
  <si>
    <t xml:space="preserve"> 88262 </t>
  </si>
  <si>
    <t>AJUDANTE DE CARPINTEIRO COM ENCARGOS COMPLEMENTARES</t>
  </si>
  <si>
    <t xml:space="preserve"> 88239 </t>
  </si>
  <si>
    <t>Composição</t>
  </si>
  <si>
    <t>OLEO DIESEL COMBUSTIVEL COMUM</t>
  </si>
  <si>
    <t xml:space="preserve"> 00004221 </t>
  </si>
  <si>
    <t>CABO DE ACO GALVANIZADO, DIAMETRO 9,53 MM (3/8"), COM ALMA DE FIBRA 6 X 25 F</t>
  </si>
  <si>
    <t xml:space="preserve"> 00041954 </t>
  </si>
  <si>
    <t>SERVENTE COM ENCARGOS COMPLEMENTARES</t>
  </si>
  <si>
    <t xml:space="preserve"> 88316 </t>
  </si>
  <si>
    <t>PEDREIRO COM ENCARGOS COMPLEMENTARES</t>
  </si>
  <si>
    <t xml:space="preserve"> 88309 </t>
  </si>
  <si>
    <t>CHI</t>
  </si>
  <si>
    <t>MARTELETE OU ROMPEDOR PNEUMÁTICO MANUAL, 28 KG, COM SILENCIADOR - CHI DIURNO. AF_07/2016</t>
  </si>
  <si>
    <t xml:space="preserve"> 5952 </t>
  </si>
  <si>
    <t>CHP</t>
  </si>
  <si>
    <t>MARTELETE OU ROMPEDOR PNEUMÁTICO MANUAL, 28 KG, COM SILENCIADOR - CHP DIURNO. AF_07/2016</t>
  </si>
  <si>
    <t xml:space="preserve"> 5795 </t>
  </si>
  <si>
    <t>Planilha Orçamentária Analítica</t>
  </si>
  <si>
    <t>Orçamento Sintético</t>
  </si>
  <si>
    <t>25.064,36</t>
  </si>
  <si>
    <t>22.935,08</t>
  </si>
  <si>
    <t>Totais -&gt;</t>
  </si>
  <si>
    <t>MAT.</t>
  </si>
  <si>
    <t>M. O.</t>
  </si>
  <si>
    <t>Planilha Orçamentária Sintética Com Valor do Material e da Mão de Obra</t>
  </si>
  <si>
    <t>13.845,44</t>
  </si>
  <si>
    <t>11.218,92</t>
  </si>
  <si>
    <t>EQ.</t>
  </si>
  <si>
    <t>Planilha Orçamentária Sintética Com Valor do Material, Mão de Obra e Equipamento</t>
  </si>
  <si>
    <t xml:space="preserve"> = LEVANTAMENTO IN-LOCO</t>
  </si>
  <si>
    <t>19,55</t>
  </si>
  <si>
    <t>16,04</t>
  </si>
  <si>
    <t>133,19</t>
  </si>
  <si>
    <t>Memória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</si>
</sst>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1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1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DFF0D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1" fillId="0" borderId="0"/>
    <xf numFmtId="43" fontId="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43" fontId="0" fillId="0" borderId="0" xfId="2" applyFont="1" applyAlignment="1">
      <alignment horizontal="right"/>
    </xf>
    <xf numFmtId="43" fontId="0" fillId="0" borderId="0" xfId="2" applyFont="1"/>
    <xf numFmtId="10" fontId="0" fillId="0" borderId="0" xfId="3" applyNumberFormat="1" applyFont="1"/>
    <xf numFmtId="43" fontId="0" fillId="0" borderId="0" xfId="0" applyNumberFormat="1"/>
    <xf numFmtId="0" fontId="0" fillId="0" borderId="0" xfId="0" applyAlignment="1">
      <alignment horizontal="center" wrapText="1"/>
    </xf>
    <xf numFmtId="0" fontId="2" fillId="0" borderId="0" xfId="4"/>
    <xf numFmtId="0" fontId="5" fillId="2" borderId="1" xfId="4" applyFont="1" applyFill="1" applyBorder="1" applyAlignment="1">
      <alignment horizontal="center"/>
    </xf>
    <xf numFmtId="0" fontId="5" fillId="3" borderId="1" xfId="4" applyFont="1" applyFill="1" applyBorder="1" applyAlignment="1">
      <alignment horizontal="center"/>
    </xf>
    <xf numFmtId="0" fontId="6" fillId="0" borderId="0" xfId="4" applyFont="1"/>
    <xf numFmtId="10" fontId="6" fillId="0" borderId="0" xfId="4" applyNumberFormat="1" applyFont="1" applyAlignment="1">
      <alignment horizontal="center"/>
    </xf>
    <xf numFmtId="0" fontId="7" fillId="0" borderId="2" xfId="4" applyFont="1" applyBorder="1"/>
    <xf numFmtId="10" fontId="8" fillId="0" borderId="2" xfId="4" applyNumberFormat="1" applyFont="1" applyBorder="1" applyAlignment="1">
      <alignment horizontal="center"/>
    </xf>
    <xf numFmtId="0" fontId="8" fillId="0" borderId="3" xfId="4" applyFont="1" applyBorder="1"/>
    <xf numFmtId="10" fontId="8" fillId="2" borderId="3" xfId="4" applyNumberFormat="1" applyFont="1" applyFill="1" applyBorder="1" applyAlignment="1" applyProtection="1">
      <alignment horizontal="center"/>
      <protection locked="0"/>
    </xf>
    <xf numFmtId="0" fontId="7" fillId="0" borderId="4" xfId="4" applyFont="1" applyBorder="1"/>
    <xf numFmtId="10" fontId="8" fillId="0" borderId="4" xfId="4" applyNumberFormat="1" applyFont="1" applyBorder="1" applyAlignment="1">
      <alignment horizontal="center"/>
    </xf>
    <xf numFmtId="10" fontId="8" fillId="0" borderId="3" xfId="4" applyNumberFormat="1" applyFont="1" applyBorder="1" applyAlignment="1">
      <alignment horizontal="center"/>
    </xf>
    <xf numFmtId="0" fontId="2" fillId="0" borderId="3" xfId="4" applyBorder="1"/>
    <xf numFmtId="10" fontId="8" fillId="0" borderId="0" xfId="4" applyNumberFormat="1" applyFont="1" applyAlignment="1">
      <alignment horizontal="center"/>
    </xf>
    <xf numFmtId="0" fontId="9" fillId="0" borderId="3" xfId="4" applyFont="1" applyBorder="1" applyAlignment="1">
      <alignment horizontal="left"/>
    </xf>
    <xf numFmtId="0" fontId="8" fillId="0" borderId="5" xfId="4" applyFont="1" applyBorder="1"/>
    <xf numFmtId="10" fontId="8" fillId="2" borderId="5" xfId="4" applyNumberFormat="1" applyFont="1" applyFill="1" applyBorder="1" applyAlignment="1" applyProtection="1">
      <alignment horizontal="center"/>
      <protection locked="0"/>
    </xf>
    <xf numFmtId="10" fontId="8" fillId="0" borderId="5" xfId="4" applyNumberFormat="1" applyFont="1" applyBorder="1" applyAlignment="1">
      <alignment horizontal="center"/>
    </xf>
    <xf numFmtId="0" fontId="10" fillId="0" borderId="1" xfId="4" applyFont="1" applyBorder="1"/>
    <xf numFmtId="10" fontId="10" fillId="0" borderId="1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7" fillId="0" borderId="0" xfId="4" applyFont="1"/>
    <xf numFmtId="0" fontId="8" fillId="0" borderId="0" xfId="4" applyFont="1"/>
    <xf numFmtId="0" fontId="8" fillId="0" borderId="0" xfId="4" applyFont="1" applyAlignment="1">
      <alignment vertical="center" wrapText="1"/>
    </xf>
    <xf numFmtId="0" fontId="9" fillId="0" borderId="0" xfId="4" applyFont="1" applyAlignment="1">
      <alignment horizontal="left"/>
    </xf>
    <xf numFmtId="0" fontId="12" fillId="0" borderId="0" xfId="7"/>
    <xf numFmtId="0" fontId="13" fillId="4" borderId="0" xfId="7" applyFont="1" applyFill="1" applyAlignment="1">
      <alignment horizontal="center" vertical="top" wrapText="1"/>
    </xf>
    <xf numFmtId="0" fontId="14" fillId="4" borderId="0" xfId="7" applyFont="1" applyFill="1" applyAlignment="1">
      <alignment horizontal="center" vertical="top" wrapText="1"/>
    </xf>
    <xf numFmtId="0" fontId="14" fillId="4" borderId="0" xfId="7" applyFont="1" applyFill="1" applyAlignment="1">
      <alignment horizontal="right" vertical="top" wrapText="1"/>
    </xf>
    <xf numFmtId="0" fontId="14" fillId="4" borderId="0" xfId="7" applyFont="1" applyFill="1" applyAlignment="1">
      <alignment horizontal="left" vertical="top" wrapText="1"/>
    </xf>
    <xf numFmtId="0" fontId="15" fillId="5" borderId="6" xfId="7" applyFont="1" applyFill="1" applyBorder="1" applyAlignment="1">
      <alignment horizontal="right" vertical="top" wrapText="1"/>
    </xf>
    <xf numFmtId="0" fontId="16" fillId="5" borderId="7" xfId="7" applyFont="1" applyFill="1" applyBorder="1" applyAlignment="1">
      <alignment horizontal="right" vertical="top" wrapText="1"/>
    </xf>
    <xf numFmtId="0" fontId="16" fillId="5" borderId="7" xfId="7" applyFont="1" applyFill="1" applyBorder="1" applyAlignment="1">
      <alignment horizontal="left" vertical="top" wrapText="1"/>
    </xf>
    <xf numFmtId="0" fontId="17" fillId="4" borderId="7" xfId="7" applyFont="1" applyFill="1" applyBorder="1" applyAlignment="1">
      <alignment horizontal="right" vertical="top" wrapText="1"/>
    </xf>
    <xf numFmtId="0" fontId="17" fillId="4" borderId="7" xfId="7" applyFont="1" applyFill="1" applyBorder="1" applyAlignment="1">
      <alignment horizontal="left" vertical="top" wrapText="1"/>
    </xf>
    <xf numFmtId="0" fontId="17" fillId="4" borderId="0" xfId="7" applyFont="1" applyFill="1" applyAlignment="1">
      <alignment horizontal="left" vertical="top" wrapText="1"/>
    </xf>
    <xf numFmtId="4" fontId="14" fillId="4" borderId="0" xfId="7" applyNumberFormat="1" applyFont="1" applyFill="1" applyAlignment="1">
      <alignment horizontal="right" vertical="top" wrapText="1"/>
    </xf>
    <xf numFmtId="0" fontId="13" fillId="4" borderId="0" xfId="7" applyFont="1" applyFill="1" applyAlignment="1">
      <alignment horizontal="left" vertical="top" wrapText="1"/>
    </xf>
    <xf numFmtId="164" fontId="15" fillId="5" borderId="7" xfId="7" applyNumberFormat="1" applyFont="1" applyFill="1" applyBorder="1" applyAlignment="1">
      <alignment horizontal="right" vertical="top" wrapText="1"/>
    </xf>
    <xf numFmtId="4" fontId="15" fillId="5" borderId="7" xfId="7" applyNumberFormat="1" applyFont="1" applyFill="1" applyBorder="1" applyAlignment="1">
      <alignment horizontal="right" vertical="top" wrapText="1"/>
    </xf>
    <xf numFmtId="0" fontId="15" fillId="5" borderId="7" xfId="7" applyFont="1" applyFill="1" applyBorder="1" applyAlignment="1">
      <alignment horizontal="right" vertical="top" wrapText="1"/>
    </xf>
    <xf numFmtId="0" fontId="15" fillId="5" borderId="7" xfId="7" applyFont="1" applyFill="1" applyBorder="1" applyAlignment="1">
      <alignment horizontal="center" vertical="top" wrapText="1"/>
    </xf>
    <xf numFmtId="0" fontId="15" fillId="5" borderId="7" xfId="7" applyFont="1" applyFill="1" applyBorder="1" applyAlignment="1">
      <alignment horizontal="left" vertical="top" wrapText="1"/>
    </xf>
    <xf numFmtId="164" fontId="16" fillId="5" borderId="7" xfId="7" applyNumberFormat="1" applyFont="1" applyFill="1" applyBorder="1" applyAlignment="1">
      <alignment horizontal="right" vertical="top" wrapText="1"/>
    </xf>
    <xf numFmtId="4" fontId="16" fillId="5" borderId="7" xfId="7" applyNumberFormat="1" applyFont="1" applyFill="1" applyBorder="1" applyAlignment="1">
      <alignment horizontal="right" vertical="top" wrapText="1"/>
    </xf>
    <xf numFmtId="0" fontId="17" fillId="4" borderId="7" xfId="7" applyFont="1" applyFill="1" applyBorder="1" applyAlignment="1">
      <alignment horizontal="center" vertical="top" wrapText="1"/>
    </xf>
    <xf numFmtId="0" fontId="15" fillId="6" borderId="8" xfId="7" applyFont="1" applyFill="1" applyBorder="1" applyAlignment="1">
      <alignment horizontal="left" vertical="top" wrapText="1"/>
    </xf>
    <xf numFmtId="165" fontId="14" fillId="4" borderId="0" xfId="7" applyNumberFormat="1" applyFont="1" applyFill="1" applyAlignment="1">
      <alignment horizontal="right" vertical="top" wrapText="1"/>
    </xf>
    <xf numFmtId="4" fontId="13" fillId="4" borderId="0" xfId="7" applyNumberFormat="1" applyFont="1" applyFill="1" applyAlignment="1">
      <alignment horizontal="right" vertical="top" wrapText="1"/>
    </xf>
    <xf numFmtId="0" fontId="13" fillId="4" borderId="0" xfId="7" applyFont="1" applyFill="1" applyAlignment="1">
      <alignment horizontal="right" vertical="top" wrapText="1"/>
    </xf>
    <xf numFmtId="4" fontId="13" fillId="5" borderId="7" xfId="7" applyNumberFormat="1" applyFont="1" applyFill="1" applyBorder="1" applyAlignment="1">
      <alignment horizontal="right" vertical="top" wrapText="1"/>
    </xf>
    <xf numFmtId="165" fontId="13" fillId="5" borderId="7" xfId="7" applyNumberFormat="1" applyFont="1" applyFill="1" applyBorder="1" applyAlignment="1">
      <alignment horizontal="right" vertical="top" wrapText="1"/>
    </xf>
    <xf numFmtId="0" fontId="13" fillId="5" borderId="7" xfId="7" applyFont="1" applyFill="1" applyBorder="1" applyAlignment="1">
      <alignment horizontal="center" vertical="top" wrapText="1"/>
    </xf>
    <xf numFmtId="0" fontId="13" fillId="5" borderId="7" xfId="7" applyFont="1" applyFill="1" applyBorder="1" applyAlignment="1">
      <alignment horizontal="left" vertical="top" wrapText="1"/>
    </xf>
    <xf numFmtId="0" fontId="13" fillId="5" borderId="7" xfId="7" applyFont="1" applyFill="1" applyBorder="1" applyAlignment="1">
      <alignment horizontal="right" vertical="top" wrapText="1"/>
    </xf>
    <xf numFmtId="165" fontId="15" fillId="5" borderId="7" xfId="7" applyNumberFormat="1" applyFont="1" applyFill="1" applyBorder="1" applyAlignment="1">
      <alignment horizontal="right" vertical="top" wrapText="1"/>
    </xf>
    <xf numFmtId="0" fontId="17" fillId="5" borderId="7" xfId="7" applyFont="1" applyFill="1" applyBorder="1" applyAlignment="1">
      <alignment horizontal="right" vertical="top" wrapText="1"/>
    </xf>
    <xf numFmtId="0" fontId="17" fillId="5" borderId="7" xfId="7" applyFont="1" applyFill="1" applyBorder="1" applyAlignment="1">
      <alignment horizontal="center" vertical="top" wrapText="1"/>
    </xf>
    <xf numFmtId="0" fontId="17" fillId="5" borderId="7" xfId="7" applyFont="1" applyFill="1" applyBorder="1" applyAlignment="1">
      <alignment horizontal="left" vertical="top" wrapText="1"/>
    </xf>
    <xf numFmtId="0" fontId="15" fillId="5" borderId="8" xfId="7" applyFont="1" applyFill="1" applyBorder="1" applyAlignment="1">
      <alignment horizontal="left" vertical="top" wrapText="1"/>
    </xf>
    <xf numFmtId="4" fontId="14" fillId="5" borderId="0" xfId="7" applyNumberFormat="1" applyFont="1" applyFill="1" applyAlignment="1">
      <alignment horizontal="right" vertical="top" wrapText="1"/>
    </xf>
    <xf numFmtId="0" fontId="14" fillId="5" borderId="0" xfId="7" applyFont="1" applyFill="1" applyAlignment="1">
      <alignment horizontal="right" vertical="top" wrapText="1"/>
    </xf>
    <xf numFmtId="165" fontId="14" fillId="5" borderId="0" xfId="7" applyNumberFormat="1" applyFont="1" applyFill="1" applyAlignment="1">
      <alignment horizontal="right" vertical="top" wrapText="1"/>
    </xf>
    <xf numFmtId="4" fontId="13" fillId="5" borderId="0" xfId="7" applyNumberFormat="1" applyFont="1" applyFill="1" applyAlignment="1">
      <alignment horizontal="right" vertical="top" wrapText="1"/>
    </xf>
    <xf numFmtId="0" fontId="13" fillId="5" borderId="0" xfId="7" applyFont="1" applyFill="1" applyAlignment="1">
      <alignment horizontal="right" vertical="top" wrapText="1"/>
    </xf>
    <xf numFmtId="0" fontId="16" fillId="5" borderId="7" xfId="7" applyFont="1" applyFill="1" applyBorder="1" applyAlignment="1">
      <alignment horizontal="center" vertical="top" wrapText="1"/>
    </xf>
    <xf numFmtId="0" fontId="14" fillId="4" borderId="0" xfId="7" applyFont="1" applyFill="1" applyAlignment="1">
      <alignment horizontal="left" vertical="top" wrapText="1"/>
    </xf>
    <xf numFmtId="0" fontId="13" fillId="4" borderId="0" xfId="7" applyFont="1" applyFill="1" applyAlignment="1">
      <alignment horizontal="center" vertical="top" wrapText="1"/>
    </xf>
    <xf numFmtId="0" fontId="12" fillId="0" borderId="0" xfId="7"/>
    <xf numFmtId="0" fontId="17" fillId="4" borderId="0" xfId="7" applyFont="1" applyFill="1" applyAlignment="1">
      <alignment horizontal="left" vertical="top" wrapText="1"/>
    </xf>
    <xf numFmtId="0" fontId="17" fillId="4" borderId="0" xfId="7" applyFont="1" applyFill="1" applyAlignment="1">
      <alignment horizontal="center" wrapText="1"/>
    </xf>
    <xf numFmtId="0" fontId="17" fillId="4" borderId="7" xfId="7" applyFont="1" applyFill="1" applyBorder="1" applyAlignment="1">
      <alignment horizontal="right" vertical="top" wrapText="1"/>
    </xf>
    <xf numFmtId="0" fontId="17" fillId="4" borderId="7" xfId="7" applyFont="1" applyFill="1" applyBorder="1" applyAlignment="1">
      <alignment horizontal="left" vertical="top" wrapText="1"/>
    </xf>
    <xf numFmtId="0" fontId="17" fillId="4" borderId="7" xfId="7" applyFont="1" applyFill="1" applyBorder="1" applyAlignment="1">
      <alignment horizontal="center" vertical="top" wrapText="1"/>
    </xf>
    <xf numFmtId="0" fontId="14" fillId="4" borderId="0" xfId="7" applyFont="1" applyFill="1" applyAlignment="1">
      <alignment horizontal="right" vertical="top" wrapText="1"/>
    </xf>
    <xf numFmtId="4" fontId="14" fillId="4" borderId="0" xfId="7" applyNumberFormat="1" applyFont="1" applyFill="1" applyAlignment="1">
      <alignment horizontal="right" vertical="top" wrapText="1"/>
    </xf>
    <xf numFmtId="0" fontId="17" fillId="5" borderId="7" xfId="7" applyFont="1" applyFill="1" applyBorder="1" applyAlignment="1">
      <alignment horizontal="left" vertical="top" wrapText="1"/>
    </xf>
    <xf numFmtId="0" fontId="15" fillId="5" borderId="7" xfId="7" applyFont="1" applyFill="1" applyBorder="1" applyAlignment="1">
      <alignment horizontal="left" vertical="top" wrapText="1"/>
    </xf>
    <xf numFmtId="0" fontId="13" fillId="5" borderId="7" xfId="7" applyFont="1" applyFill="1" applyBorder="1" applyAlignment="1">
      <alignment horizontal="left" vertical="top" wrapText="1"/>
    </xf>
    <xf numFmtId="0" fontId="16" fillId="5" borderId="7" xfId="7" applyFont="1" applyFill="1" applyBorder="1" applyAlignment="1">
      <alignment horizontal="left" vertical="top" wrapText="1"/>
    </xf>
    <xf numFmtId="0" fontId="13" fillId="5" borderId="0" xfId="7" applyFont="1" applyFill="1" applyAlignment="1">
      <alignment horizontal="right" vertical="top" wrapText="1"/>
    </xf>
    <xf numFmtId="0" fontId="13" fillId="4" borderId="0" xfId="7" applyFont="1" applyFill="1" applyAlignment="1">
      <alignment horizontal="right" vertical="top" wrapText="1"/>
    </xf>
    <xf numFmtId="0" fontId="0" fillId="0" borderId="0" xfId="0" applyAlignment="1">
      <alignment horizontal="center"/>
    </xf>
    <xf numFmtId="0" fontId="3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4" fillId="0" borderId="0" xfId="4" applyFont="1" applyAlignment="1">
      <alignment horizontal="center"/>
    </xf>
    <xf numFmtId="0" fontId="6" fillId="0" borderId="0" xfId="4" applyFont="1" applyAlignment="1">
      <alignment wrapText="1"/>
    </xf>
  </cellXfs>
  <cellStyles count="8">
    <cellStyle name="12" xfId="5" xr:uid="{EC9FF38A-B147-4694-BC0D-D93C89AB5E1E}"/>
    <cellStyle name="Moeda 2" xfId="1" xr:uid="{00000000-0005-0000-0000-000001000000}"/>
    <cellStyle name="Normal" xfId="0" builtinId="0"/>
    <cellStyle name="Normal 2" xfId="7" xr:uid="{2D3DDD06-7A47-43CC-A819-D25841E4A5D6}"/>
    <cellStyle name="Normal 3" xfId="4" xr:uid="{E3D71C1B-D357-4E04-B2CA-173AE5BD3DDE}"/>
    <cellStyle name="Porcentagem" xfId="3" builtinId="5"/>
    <cellStyle name="Vírgula" xfId="2" builtinId="3"/>
    <cellStyle name="Vírgula 2" xfId="6" xr:uid="{0C830D54-2C6F-46D3-AB71-E74592ECE3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57325" cy="1298122"/>
    <xdr:pic>
      <xdr:nvPicPr>
        <xdr:cNvPr id="2" name="Imagem 1">
          <a:extLst>
            <a:ext uri="{FF2B5EF4-FFF2-40B4-BE49-F238E27FC236}">
              <a16:creationId xmlns:a16="http://schemas.microsoft.com/office/drawing/2014/main" id="{FF216A5C-F2E9-468E-828A-9FB1D06A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457325" cy="12981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</xdr:rowOff>
    </xdr:from>
    <xdr:ext cx="1457325" cy="1298122"/>
    <xdr:pic>
      <xdr:nvPicPr>
        <xdr:cNvPr id="2" name="Imagem 1">
          <a:extLst>
            <a:ext uri="{FF2B5EF4-FFF2-40B4-BE49-F238E27FC236}">
              <a16:creationId xmlns:a16="http://schemas.microsoft.com/office/drawing/2014/main" id="{BEF9E111-5C9A-4F44-BE97-37D47ADB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"/>
          <a:ext cx="1457325" cy="12981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0</xdr:rowOff>
    </xdr:from>
    <xdr:ext cx="1457325" cy="1298122"/>
    <xdr:pic>
      <xdr:nvPicPr>
        <xdr:cNvPr id="2" name="Imagem 1">
          <a:extLst>
            <a:ext uri="{FF2B5EF4-FFF2-40B4-BE49-F238E27FC236}">
              <a16:creationId xmlns:a16="http://schemas.microsoft.com/office/drawing/2014/main" id="{14D6254E-F3C2-43D8-B3A7-397624DC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1457325" cy="129812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76200</xdr:rowOff>
    </xdr:from>
    <xdr:ext cx="1457325" cy="1298122"/>
    <xdr:pic>
      <xdr:nvPicPr>
        <xdr:cNvPr id="2" name="Imagem 1">
          <a:extLst>
            <a:ext uri="{FF2B5EF4-FFF2-40B4-BE49-F238E27FC236}">
              <a16:creationId xmlns:a16="http://schemas.microsoft.com/office/drawing/2014/main" id="{B70C303A-299C-4CB8-81B2-98DA4640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0"/>
          <a:ext cx="1457325" cy="129812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333374</xdr:colOff>
      <xdr:row>0</xdr:row>
      <xdr:rowOff>0</xdr:rowOff>
    </xdr:from>
    <xdr:ext cx="1457325" cy="1298122"/>
    <xdr:pic>
      <xdr:nvPicPr>
        <xdr:cNvPr id="2" name="Imagem 1">
          <a:extLst>
            <a:ext uri="{FF2B5EF4-FFF2-40B4-BE49-F238E27FC236}">
              <a16:creationId xmlns:a16="http://schemas.microsoft.com/office/drawing/2014/main" id="{170D8D80-EE9C-408F-BF2C-990049F24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0"/>
          <a:ext cx="1457325" cy="129812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457325" cy="1298122"/>
    <xdr:pic>
      <xdr:nvPicPr>
        <xdr:cNvPr id="2" name="Imagem 1">
          <a:extLst>
            <a:ext uri="{FF2B5EF4-FFF2-40B4-BE49-F238E27FC236}">
              <a16:creationId xmlns:a16="http://schemas.microsoft.com/office/drawing/2014/main" id="{1DD6E498-74FE-4039-924A-3C907012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457325" cy="129812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325951" cy="1181100"/>
    <xdr:pic>
      <xdr:nvPicPr>
        <xdr:cNvPr id="2" name="Imagem 1">
          <a:extLst>
            <a:ext uri="{FF2B5EF4-FFF2-40B4-BE49-F238E27FC236}">
              <a16:creationId xmlns:a16="http://schemas.microsoft.com/office/drawing/2014/main" id="{2167FD97-0318-47F0-A2B8-31551893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325951" cy="11811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25</xdr:row>
      <xdr:rowOff>16933</xdr:rowOff>
    </xdr:from>
    <xdr:to>
      <xdr:col>2</xdr:col>
      <xdr:colOff>179917</xdr:colOff>
      <xdr:row>27</xdr:row>
      <xdr:rowOff>145822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2FBB783-6D4E-41CD-A941-BFCDD3B8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5817658"/>
          <a:ext cx="3786717" cy="45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177800</xdr:colOff>
      <xdr:row>0</xdr:row>
      <xdr:rowOff>0</xdr:rowOff>
    </xdr:from>
    <xdr:to>
      <xdr:col>17</xdr:col>
      <xdr:colOff>59267</xdr:colOff>
      <xdr:row>32</xdr:row>
      <xdr:rowOff>118845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C307C5D-FF6F-43C4-938C-E3557188C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58208"/>
          <a:ext cx="5063067" cy="5332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070F-7FA4-474F-B93C-0BF9957E824C}">
  <dimension ref="A1:G12"/>
  <sheetViews>
    <sheetView tabSelected="1" showOutlineSymbols="0" showWhiteSpace="0" workbookViewId="0">
      <selection activeCell="B13" sqref="B13"/>
    </sheetView>
  </sheetViews>
  <sheetFormatPr defaultRowHeight="14.25" x14ac:dyDescent="0.2"/>
  <cols>
    <col min="1" max="1" width="22.85546875" style="32" bestFit="1" customWidth="1"/>
    <col min="2" max="2" width="68.5703125" style="32" bestFit="1" customWidth="1"/>
    <col min="3" max="3" width="22.85546875" style="32" bestFit="1" customWidth="1"/>
    <col min="4" max="30" width="13.7109375" style="32" bestFit="1" customWidth="1"/>
    <col min="31" max="16384" width="9.140625" style="32"/>
  </cols>
  <sheetData>
    <row r="1" spans="1:7" ht="15" x14ac:dyDescent="0.2">
      <c r="A1" s="42"/>
      <c r="B1" s="42" t="s">
        <v>62</v>
      </c>
      <c r="C1" s="42" t="s">
        <v>61</v>
      </c>
      <c r="D1" s="76" t="s">
        <v>60</v>
      </c>
      <c r="E1" s="76"/>
      <c r="F1" s="76"/>
      <c r="G1" s="76"/>
    </row>
    <row r="2" spans="1:7" ht="95.1" customHeight="1" x14ac:dyDescent="0.2">
      <c r="A2" s="36"/>
      <c r="B2" s="36" t="s">
        <v>59</v>
      </c>
      <c r="C2" s="36" t="s">
        <v>58</v>
      </c>
      <c r="D2" s="73" t="s">
        <v>57</v>
      </c>
      <c r="E2" s="73"/>
      <c r="F2" s="73"/>
      <c r="G2" s="73"/>
    </row>
    <row r="3" spans="1:7" ht="15" x14ac:dyDescent="0.25">
      <c r="A3" s="77" t="s">
        <v>56</v>
      </c>
      <c r="B3" s="75"/>
      <c r="C3" s="75"/>
      <c r="D3" s="75"/>
      <c r="E3" s="75"/>
      <c r="F3" s="75"/>
      <c r="G3" s="75"/>
    </row>
    <row r="4" spans="1:7" ht="15" x14ac:dyDescent="0.2">
      <c r="A4" s="41" t="s">
        <v>55</v>
      </c>
      <c r="B4" s="41" t="s">
        <v>54</v>
      </c>
      <c r="C4" s="40" t="s">
        <v>53</v>
      </c>
      <c r="D4" s="40" t="s">
        <v>52</v>
      </c>
    </row>
    <row r="5" spans="1:7" ht="29.25" customHeight="1" thickBot="1" x14ac:dyDescent="0.25">
      <c r="A5" s="39" t="s">
        <v>51</v>
      </c>
      <c r="B5" s="39" t="s">
        <v>50</v>
      </c>
      <c r="C5" s="38" t="s">
        <v>49</v>
      </c>
      <c r="D5" s="37" t="s">
        <v>49</v>
      </c>
    </row>
    <row r="6" spans="1:7" ht="15" thickTop="1" x14ac:dyDescent="0.2">
      <c r="A6" s="73" t="s">
        <v>48</v>
      </c>
      <c r="B6" s="73"/>
      <c r="C6" s="36"/>
      <c r="D6" s="35" t="s">
        <v>45</v>
      </c>
    </row>
    <row r="7" spans="1:7" x14ac:dyDescent="0.2">
      <c r="A7" s="73" t="s">
        <v>47</v>
      </c>
      <c r="B7" s="73"/>
      <c r="C7" s="36"/>
      <c r="D7" s="35" t="s">
        <v>43</v>
      </c>
    </row>
    <row r="8" spans="1:7" x14ac:dyDescent="0.2">
      <c r="A8" s="73" t="s">
        <v>46</v>
      </c>
      <c r="B8" s="73"/>
      <c r="C8" s="36"/>
      <c r="D8" s="35" t="s">
        <v>45</v>
      </c>
    </row>
    <row r="9" spans="1:7" x14ac:dyDescent="0.2">
      <c r="A9" s="73" t="s">
        <v>44</v>
      </c>
      <c r="B9" s="73"/>
      <c r="C9" s="36"/>
      <c r="D9" s="35" t="s">
        <v>43</v>
      </c>
    </row>
    <row r="10" spans="1:7" x14ac:dyDescent="0.2">
      <c r="A10" s="33"/>
      <c r="B10" s="33"/>
      <c r="C10" s="33"/>
      <c r="D10" s="33"/>
      <c r="E10" s="33"/>
      <c r="F10" s="33"/>
      <c r="G10" s="33"/>
    </row>
    <row r="11" spans="1:7" ht="60" customHeight="1" x14ac:dyDescent="0.2">
      <c r="A11" s="34"/>
      <c r="B11" s="34"/>
      <c r="C11" s="34"/>
      <c r="D11" s="34"/>
      <c r="E11" s="34"/>
      <c r="F11" s="34"/>
      <c r="G11" s="34"/>
    </row>
    <row r="12" spans="1:7" ht="69.95" customHeight="1" x14ac:dyDescent="0.2">
      <c r="A12" s="74" t="s">
        <v>42</v>
      </c>
      <c r="B12" s="75"/>
      <c r="C12" s="75"/>
      <c r="D12" s="75"/>
      <c r="E12" s="75"/>
      <c r="F12" s="75"/>
      <c r="G12" s="75"/>
    </row>
  </sheetData>
  <mergeCells count="10">
    <mergeCell ref="A7:B7"/>
    <mergeCell ref="A8:B8"/>
    <mergeCell ref="A9:B9"/>
    <mergeCell ref="A12:G12"/>
    <mergeCell ref="D1:E1"/>
    <mergeCell ref="F1:G1"/>
    <mergeCell ref="D2:E2"/>
    <mergeCell ref="F2:G2"/>
    <mergeCell ref="A3:G3"/>
    <mergeCell ref="A6:B6"/>
  </mergeCells>
  <pageMargins left="1" right="1" top="1" bottom="1" header="0.5" footer="0.5"/>
  <pageSetup paperSize="8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0B4D-1DDA-4E82-AA0C-24D8F502B286}">
  <sheetPr>
    <pageSetUpPr fitToPage="1"/>
  </sheetPr>
  <dimension ref="A1:P16"/>
  <sheetViews>
    <sheetView showOutlineSymbols="0" showWhiteSpace="0" workbookViewId="0">
      <selection activeCell="A6" sqref="A6:P9"/>
    </sheetView>
  </sheetViews>
  <sheetFormatPr defaultRowHeight="14.25" x14ac:dyDescent="0.2"/>
  <cols>
    <col min="1" max="3" width="11.42578125" style="32" bestFit="1" customWidth="1"/>
    <col min="4" max="4" width="68.5703125" style="32" bestFit="1" customWidth="1"/>
    <col min="5" max="5" width="5.7109375" style="32" bestFit="1" customWidth="1"/>
    <col min="6" max="16" width="11.42578125" style="32" bestFit="1" customWidth="1"/>
    <col min="17" max="16384" width="9.140625" style="32"/>
  </cols>
  <sheetData>
    <row r="1" spans="1:16" ht="15" x14ac:dyDescent="0.2">
      <c r="A1" s="42"/>
      <c r="B1" s="42"/>
      <c r="C1" s="42"/>
      <c r="D1" s="42" t="s">
        <v>62</v>
      </c>
      <c r="E1" s="76" t="s">
        <v>61</v>
      </c>
      <c r="F1" s="76"/>
      <c r="G1" s="76"/>
      <c r="H1" s="76" t="s">
        <v>60</v>
      </c>
      <c r="I1" s="76"/>
      <c r="J1" s="76"/>
      <c r="K1" s="76"/>
      <c r="L1" s="76"/>
      <c r="M1" s="76"/>
      <c r="N1" s="76"/>
      <c r="O1" s="76"/>
      <c r="P1" s="76"/>
    </row>
    <row r="2" spans="1:16" ht="80.099999999999994" customHeight="1" x14ac:dyDescent="0.2">
      <c r="A2" s="36"/>
      <c r="B2" s="36"/>
      <c r="C2" s="36"/>
      <c r="D2" s="36" t="s">
        <v>59</v>
      </c>
      <c r="E2" s="73" t="s">
        <v>58</v>
      </c>
      <c r="F2" s="73"/>
      <c r="G2" s="73"/>
      <c r="H2" s="73" t="s">
        <v>57</v>
      </c>
      <c r="I2" s="73"/>
      <c r="J2" s="73"/>
      <c r="K2" s="73"/>
      <c r="L2" s="73"/>
      <c r="M2" s="73"/>
      <c r="N2" s="73"/>
      <c r="O2" s="73"/>
      <c r="P2" s="73"/>
    </row>
    <row r="3" spans="1:16" ht="15" x14ac:dyDescent="0.25">
      <c r="A3" s="77" t="s">
        <v>150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5" customHeight="1" x14ac:dyDescent="0.2">
      <c r="A4" s="79" t="s">
        <v>55</v>
      </c>
      <c r="B4" s="78" t="s">
        <v>91</v>
      </c>
      <c r="C4" s="79" t="s">
        <v>90</v>
      </c>
      <c r="D4" s="79" t="s">
        <v>54</v>
      </c>
      <c r="E4" s="80" t="s">
        <v>88</v>
      </c>
      <c r="F4" s="78" t="s">
        <v>87</v>
      </c>
      <c r="G4" s="78" t="s">
        <v>86</v>
      </c>
      <c r="H4" s="80" t="s">
        <v>85</v>
      </c>
      <c r="I4" s="79"/>
      <c r="J4" s="79"/>
      <c r="K4" s="79"/>
      <c r="L4" s="80" t="s">
        <v>40</v>
      </c>
      <c r="M4" s="79"/>
      <c r="N4" s="79"/>
      <c r="O4" s="79"/>
      <c r="P4" s="78" t="s">
        <v>83</v>
      </c>
    </row>
    <row r="5" spans="1:16" ht="15" customHeight="1" x14ac:dyDescent="0.2">
      <c r="A5" s="78"/>
      <c r="B5" s="78"/>
      <c r="C5" s="78"/>
      <c r="D5" s="78"/>
      <c r="E5" s="78"/>
      <c r="F5" s="78"/>
      <c r="G5" s="78"/>
      <c r="H5" s="40" t="s">
        <v>145</v>
      </c>
      <c r="I5" s="40" t="s">
        <v>149</v>
      </c>
      <c r="J5" s="40" t="s">
        <v>144</v>
      </c>
      <c r="K5" s="40" t="s">
        <v>40</v>
      </c>
      <c r="L5" s="40" t="s">
        <v>145</v>
      </c>
      <c r="M5" s="40" t="s">
        <v>149</v>
      </c>
      <c r="N5" s="40" t="s">
        <v>144</v>
      </c>
      <c r="O5" s="40" t="s">
        <v>40</v>
      </c>
      <c r="P5" s="78"/>
    </row>
    <row r="6" spans="1:16" ht="24" customHeight="1" x14ac:dyDescent="0.2">
      <c r="A6" s="39" t="s">
        <v>51</v>
      </c>
      <c r="B6" s="39"/>
      <c r="C6" s="39"/>
      <c r="D6" s="39" t="s">
        <v>50</v>
      </c>
      <c r="E6" s="39"/>
      <c r="F6" s="38"/>
      <c r="G6" s="39"/>
      <c r="H6" s="39"/>
      <c r="I6" s="39"/>
      <c r="J6" s="39"/>
      <c r="K6" s="39"/>
      <c r="L6" s="39"/>
      <c r="M6" s="39"/>
      <c r="N6" s="39"/>
      <c r="O6" s="51">
        <v>47999.44</v>
      </c>
      <c r="P6" s="50">
        <v>1</v>
      </c>
    </row>
    <row r="7" spans="1:16" ht="39" customHeight="1" x14ac:dyDescent="0.2">
      <c r="A7" s="49" t="s">
        <v>81</v>
      </c>
      <c r="B7" s="47" t="s">
        <v>80</v>
      </c>
      <c r="C7" s="49" t="s">
        <v>69</v>
      </c>
      <c r="D7" s="49" t="s">
        <v>79</v>
      </c>
      <c r="E7" s="48" t="s">
        <v>77</v>
      </c>
      <c r="F7" s="47">
        <v>133.19</v>
      </c>
      <c r="G7" s="46">
        <v>225.48</v>
      </c>
      <c r="H7" s="46">
        <v>166.12</v>
      </c>
      <c r="I7" s="46">
        <v>40.229999999999997</v>
      </c>
      <c r="J7" s="46">
        <v>74.89</v>
      </c>
      <c r="K7" s="46">
        <v>281.24</v>
      </c>
      <c r="L7" s="46">
        <v>22125.52</v>
      </c>
      <c r="M7" s="46">
        <v>5358.23</v>
      </c>
      <c r="N7" s="46">
        <v>9974.6</v>
      </c>
      <c r="O7" s="46">
        <v>37458.35</v>
      </c>
      <c r="P7" s="45">
        <v>0.78039139623295606</v>
      </c>
    </row>
    <row r="8" spans="1:16" ht="39" customHeight="1" x14ac:dyDescent="0.2">
      <c r="A8" s="49" t="s">
        <v>76</v>
      </c>
      <c r="B8" s="47" t="s">
        <v>75</v>
      </c>
      <c r="C8" s="49" t="s">
        <v>69</v>
      </c>
      <c r="D8" s="49" t="s">
        <v>74</v>
      </c>
      <c r="E8" s="48" t="s">
        <v>72</v>
      </c>
      <c r="F8" s="47">
        <v>16.04</v>
      </c>
      <c r="G8" s="46">
        <v>154.26</v>
      </c>
      <c r="H8" s="46">
        <v>0</v>
      </c>
      <c r="I8" s="46">
        <v>0</v>
      </c>
      <c r="J8" s="46">
        <v>192.4</v>
      </c>
      <c r="K8" s="46">
        <v>192.4</v>
      </c>
      <c r="L8" s="46">
        <v>0</v>
      </c>
      <c r="M8" s="46">
        <v>0</v>
      </c>
      <c r="N8" s="46">
        <v>3086.09</v>
      </c>
      <c r="O8" s="46">
        <v>3086.09</v>
      </c>
      <c r="P8" s="45">
        <v>6.4294291766737274E-2</v>
      </c>
    </row>
    <row r="9" spans="1:16" ht="39" customHeight="1" x14ac:dyDescent="0.2">
      <c r="A9" s="49" t="s">
        <v>71</v>
      </c>
      <c r="B9" s="47" t="s">
        <v>70</v>
      </c>
      <c r="C9" s="49" t="s">
        <v>69</v>
      </c>
      <c r="D9" s="49" t="s">
        <v>68</v>
      </c>
      <c r="E9" s="48" t="s">
        <v>66</v>
      </c>
      <c r="F9" s="47">
        <v>19.55</v>
      </c>
      <c r="G9" s="46">
        <v>305.73</v>
      </c>
      <c r="H9" s="46">
        <v>41.41</v>
      </c>
      <c r="I9" s="46">
        <v>299.77999999999997</v>
      </c>
      <c r="J9" s="46">
        <v>40.14</v>
      </c>
      <c r="K9" s="46">
        <v>381.33</v>
      </c>
      <c r="L9" s="46">
        <v>809.56</v>
      </c>
      <c r="M9" s="46">
        <v>5860.69</v>
      </c>
      <c r="N9" s="46">
        <v>784.75</v>
      </c>
      <c r="O9" s="46">
        <v>7455</v>
      </c>
      <c r="P9" s="45">
        <v>0.15531431200030668</v>
      </c>
    </row>
    <row r="10" spans="1:16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 t="s">
        <v>143</v>
      </c>
      <c r="L10" s="35" t="s">
        <v>142</v>
      </c>
      <c r="M10" s="35" t="s">
        <v>148</v>
      </c>
      <c r="N10" s="35" t="s">
        <v>147</v>
      </c>
      <c r="O10" s="35" t="s">
        <v>43</v>
      </c>
      <c r="P10" s="35"/>
    </row>
    <row r="11" spans="1:16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2">
      <c r="A12" s="81"/>
      <c r="B12" s="81"/>
      <c r="C12" s="81"/>
      <c r="D12" s="44"/>
      <c r="E12" s="35"/>
      <c r="F12" s="35"/>
      <c r="G12" s="35"/>
      <c r="H12" s="35"/>
      <c r="I12" s="35"/>
      <c r="J12" s="35"/>
      <c r="K12" s="35"/>
      <c r="L12" s="73" t="s">
        <v>65</v>
      </c>
      <c r="M12" s="81"/>
      <c r="N12" s="82">
        <v>38483.03</v>
      </c>
      <c r="O12" s="81"/>
      <c r="P12" s="81"/>
    </row>
    <row r="13" spans="1:16" x14ac:dyDescent="0.2">
      <c r="A13" s="81"/>
      <c r="B13" s="81"/>
      <c r="C13" s="81"/>
      <c r="D13" s="44"/>
      <c r="E13" s="35"/>
      <c r="F13" s="35"/>
      <c r="G13" s="35"/>
      <c r="H13" s="35"/>
      <c r="I13" s="35"/>
      <c r="J13" s="35"/>
      <c r="K13" s="35"/>
      <c r="L13" s="73" t="s">
        <v>64</v>
      </c>
      <c r="M13" s="81"/>
      <c r="N13" s="82">
        <v>9516.41</v>
      </c>
      <c r="O13" s="81"/>
      <c r="P13" s="81"/>
    </row>
    <row r="14" spans="1:16" x14ac:dyDescent="0.2">
      <c r="A14" s="81"/>
      <c r="B14" s="81"/>
      <c r="C14" s="81"/>
      <c r="D14" s="44"/>
      <c r="E14" s="35"/>
      <c r="F14" s="35"/>
      <c r="G14" s="35"/>
      <c r="H14" s="35"/>
      <c r="I14" s="35"/>
      <c r="J14" s="35"/>
      <c r="K14" s="35"/>
      <c r="L14" s="73" t="s">
        <v>63</v>
      </c>
      <c r="M14" s="81"/>
      <c r="N14" s="82">
        <v>47999.44</v>
      </c>
      <c r="O14" s="81"/>
      <c r="P14" s="81"/>
    </row>
    <row r="15" spans="1:16" ht="60" customHeight="1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69.95" customHeight="1" x14ac:dyDescent="0.2">
      <c r="A16" s="74" t="s">
        <v>42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</sheetData>
  <mergeCells count="27">
    <mergeCell ref="F4:F5"/>
    <mergeCell ref="A14:C14"/>
    <mergeCell ref="L14:M14"/>
    <mergeCell ref="N14:P14"/>
    <mergeCell ref="A16:P16"/>
    <mergeCell ref="A12:C12"/>
    <mergeCell ref="L12:M12"/>
    <mergeCell ref="N12:P12"/>
    <mergeCell ref="A13:C13"/>
    <mergeCell ref="L13:M13"/>
    <mergeCell ref="N13:P13"/>
    <mergeCell ref="G4:G5"/>
    <mergeCell ref="P4:P5"/>
    <mergeCell ref="E1:G1"/>
    <mergeCell ref="H1:J1"/>
    <mergeCell ref="K1:P1"/>
    <mergeCell ref="E2:G2"/>
    <mergeCell ref="H2:J2"/>
    <mergeCell ref="K2:P2"/>
    <mergeCell ref="A3:P3"/>
    <mergeCell ref="A4:A5"/>
    <mergeCell ref="L4:O4"/>
    <mergeCell ref="H4:K4"/>
    <mergeCell ref="B4:B5"/>
    <mergeCell ref="C4:C5"/>
    <mergeCell ref="D4:D5"/>
    <mergeCell ref="E4:E5"/>
  </mergeCells>
  <pageMargins left="0.5" right="0.5" top="1" bottom="1" header="0.5" footer="0.5"/>
  <pageSetup paperSize="9" scale="58" fitToHeight="0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6B6B-398F-4B21-8A28-03D3DEACFC21}">
  <sheetPr>
    <pageSetUpPr fitToPage="1"/>
  </sheetPr>
  <dimension ref="A1:N16"/>
  <sheetViews>
    <sheetView showOutlineSymbols="0" showWhiteSpace="0" workbookViewId="0">
      <selection activeCell="A6" sqref="A6:N9"/>
    </sheetView>
  </sheetViews>
  <sheetFormatPr defaultRowHeight="14.25" x14ac:dyDescent="0.2"/>
  <cols>
    <col min="1" max="3" width="11.42578125" style="32" bestFit="1" customWidth="1"/>
    <col min="4" max="4" width="68.5703125" style="32" bestFit="1" customWidth="1"/>
    <col min="5" max="5" width="5.7109375" style="32" bestFit="1" customWidth="1"/>
    <col min="6" max="14" width="11.42578125" style="32" bestFit="1" customWidth="1"/>
    <col min="15" max="16384" width="9.140625" style="32"/>
  </cols>
  <sheetData>
    <row r="1" spans="1:14" ht="15" x14ac:dyDescent="0.2">
      <c r="A1" s="42"/>
      <c r="B1" s="42"/>
      <c r="C1" s="42"/>
      <c r="D1" s="42" t="s">
        <v>62</v>
      </c>
      <c r="E1" s="76" t="s">
        <v>61</v>
      </c>
      <c r="F1" s="76"/>
      <c r="G1" s="76"/>
      <c r="H1" s="76" t="s">
        <v>60</v>
      </c>
      <c r="I1" s="76"/>
      <c r="J1" s="76"/>
      <c r="K1" s="76"/>
      <c r="L1" s="76"/>
      <c r="M1" s="76"/>
      <c r="N1" s="76"/>
    </row>
    <row r="2" spans="1:14" ht="80.099999999999994" customHeight="1" x14ac:dyDescent="0.2">
      <c r="A2" s="36"/>
      <c r="B2" s="36"/>
      <c r="C2" s="36"/>
      <c r="D2" s="36" t="s">
        <v>59</v>
      </c>
      <c r="E2" s="73" t="s">
        <v>58</v>
      </c>
      <c r="F2" s="73"/>
      <c r="G2" s="73"/>
      <c r="H2" s="73" t="s">
        <v>57</v>
      </c>
      <c r="I2" s="73"/>
      <c r="J2" s="73"/>
      <c r="K2" s="73"/>
      <c r="L2" s="73"/>
      <c r="M2" s="73"/>
      <c r="N2" s="73"/>
    </row>
    <row r="3" spans="1:14" ht="15" x14ac:dyDescent="0.25">
      <c r="A3" s="77" t="s">
        <v>146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15" customHeight="1" x14ac:dyDescent="0.2">
      <c r="A4" s="79" t="s">
        <v>55</v>
      </c>
      <c r="B4" s="78" t="s">
        <v>91</v>
      </c>
      <c r="C4" s="79" t="s">
        <v>90</v>
      </c>
      <c r="D4" s="79" t="s">
        <v>54</v>
      </c>
      <c r="E4" s="80" t="s">
        <v>88</v>
      </c>
      <c r="F4" s="78" t="s">
        <v>87</v>
      </c>
      <c r="G4" s="78" t="s">
        <v>86</v>
      </c>
      <c r="H4" s="80" t="s">
        <v>85</v>
      </c>
      <c r="I4" s="79"/>
      <c r="J4" s="79"/>
      <c r="K4" s="80" t="s">
        <v>40</v>
      </c>
      <c r="L4" s="79"/>
      <c r="M4" s="79"/>
      <c r="N4" s="78" t="s">
        <v>83</v>
      </c>
    </row>
    <row r="5" spans="1:14" ht="15" customHeight="1" x14ac:dyDescent="0.2">
      <c r="A5" s="78"/>
      <c r="B5" s="78"/>
      <c r="C5" s="78"/>
      <c r="D5" s="78"/>
      <c r="E5" s="78"/>
      <c r="F5" s="78"/>
      <c r="G5" s="78"/>
      <c r="H5" s="40" t="s">
        <v>145</v>
      </c>
      <c r="I5" s="40" t="s">
        <v>144</v>
      </c>
      <c r="J5" s="40" t="s">
        <v>40</v>
      </c>
      <c r="K5" s="40" t="s">
        <v>145</v>
      </c>
      <c r="L5" s="40" t="s">
        <v>144</v>
      </c>
      <c r="M5" s="40" t="s">
        <v>40</v>
      </c>
      <c r="N5" s="78"/>
    </row>
    <row r="6" spans="1:14" ht="24" customHeight="1" x14ac:dyDescent="0.2">
      <c r="A6" s="39" t="s">
        <v>51</v>
      </c>
      <c r="B6" s="39"/>
      <c r="C6" s="39"/>
      <c r="D6" s="39" t="s">
        <v>50</v>
      </c>
      <c r="E6" s="39"/>
      <c r="F6" s="38"/>
      <c r="G6" s="39"/>
      <c r="H6" s="39"/>
      <c r="I6" s="39"/>
      <c r="J6" s="39"/>
      <c r="K6" s="39"/>
      <c r="L6" s="39"/>
      <c r="M6" s="51">
        <v>47999.44</v>
      </c>
      <c r="N6" s="50">
        <v>1</v>
      </c>
    </row>
    <row r="7" spans="1:14" ht="39" customHeight="1" x14ac:dyDescent="0.2">
      <c r="A7" s="49" t="s">
        <v>81</v>
      </c>
      <c r="B7" s="47" t="s">
        <v>80</v>
      </c>
      <c r="C7" s="49" t="s">
        <v>69</v>
      </c>
      <c r="D7" s="49" t="s">
        <v>79</v>
      </c>
      <c r="E7" s="48" t="s">
        <v>77</v>
      </c>
      <c r="F7" s="47">
        <v>133.19</v>
      </c>
      <c r="G7" s="46">
        <v>225.48</v>
      </c>
      <c r="H7" s="46">
        <v>166.12</v>
      </c>
      <c r="I7" s="46">
        <v>115.12</v>
      </c>
      <c r="J7" s="46">
        <v>281.24</v>
      </c>
      <c r="K7" s="46">
        <v>22125.52</v>
      </c>
      <c r="L7" s="46">
        <v>15332.83</v>
      </c>
      <c r="M7" s="46">
        <v>37458.35</v>
      </c>
      <c r="N7" s="45">
        <v>0.78039139623295606</v>
      </c>
    </row>
    <row r="8" spans="1:14" ht="39" customHeight="1" x14ac:dyDescent="0.2">
      <c r="A8" s="49" t="s">
        <v>76</v>
      </c>
      <c r="B8" s="47" t="s">
        <v>75</v>
      </c>
      <c r="C8" s="49" t="s">
        <v>69</v>
      </c>
      <c r="D8" s="49" t="s">
        <v>74</v>
      </c>
      <c r="E8" s="48" t="s">
        <v>72</v>
      </c>
      <c r="F8" s="47">
        <v>16.04</v>
      </c>
      <c r="G8" s="46">
        <v>154.26</v>
      </c>
      <c r="H8" s="46">
        <v>0</v>
      </c>
      <c r="I8" s="46">
        <v>192.4</v>
      </c>
      <c r="J8" s="46">
        <v>192.4</v>
      </c>
      <c r="K8" s="46">
        <v>0</v>
      </c>
      <c r="L8" s="46">
        <v>3086.09</v>
      </c>
      <c r="M8" s="46">
        <v>3086.09</v>
      </c>
      <c r="N8" s="45">
        <v>6.4294291766737274E-2</v>
      </c>
    </row>
    <row r="9" spans="1:14" ht="39" customHeight="1" x14ac:dyDescent="0.2">
      <c r="A9" s="49" t="s">
        <v>71</v>
      </c>
      <c r="B9" s="47" t="s">
        <v>70</v>
      </c>
      <c r="C9" s="49" t="s">
        <v>69</v>
      </c>
      <c r="D9" s="49" t="s">
        <v>68</v>
      </c>
      <c r="E9" s="48" t="s">
        <v>66</v>
      </c>
      <c r="F9" s="47">
        <v>19.55</v>
      </c>
      <c r="G9" s="46">
        <v>305.73</v>
      </c>
      <c r="H9" s="46">
        <v>41.41</v>
      </c>
      <c r="I9" s="46">
        <v>339.92</v>
      </c>
      <c r="J9" s="46">
        <v>381.33</v>
      </c>
      <c r="K9" s="46">
        <v>809.56</v>
      </c>
      <c r="L9" s="46">
        <v>6645.44</v>
      </c>
      <c r="M9" s="46">
        <v>7455</v>
      </c>
      <c r="N9" s="45">
        <v>0.15531431200030668</v>
      </c>
    </row>
    <row r="10" spans="1:14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 t="s">
        <v>143</v>
      </c>
      <c r="K10" s="35" t="s">
        <v>142</v>
      </c>
      <c r="L10" s="35" t="s">
        <v>141</v>
      </c>
      <c r="M10" s="35" t="s">
        <v>43</v>
      </c>
      <c r="N10" s="35"/>
    </row>
    <row r="11" spans="1:14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x14ac:dyDescent="0.2">
      <c r="A12" s="81"/>
      <c r="B12" s="81"/>
      <c r="C12" s="81"/>
      <c r="D12" s="44"/>
      <c r="E12" s="35"/>
      <c r="F12" s="35"/>
      <c r="G12" s="35"/>
      <c r="H12" s="35"/>
      <c r="I12" s="35"/>
      <c r="J12" s="73" t="s">
        <v>65</v>
      </c>
      <c r="K12" s="81"/>
      <c r="L12" s="82">
        <v>38483.03</v>
      </c>
      <c r="M12" s="81"/>
      <c r="N12" s="81"/>
    </row>
    <row r="13" spans="1:14" x14ac:dyDescent="0.2">
      <c r="A13" s="81"/>
      <c r="B13" s="81"/>
      <c r="C13" s="81"/>
      <c r="D13" s="44"/>
      <c r="E13" s="35"/>
      <c r="F13" s="35"/>
      <c r="G13" s="35"/>
      <c r="H13" s="35"/>
      <c r="I13" s="35"/>
      <c r="J13" s="73" t="s">
        <v>64</v>
      </c>
      <c r="K13" s="81"/>
      <c r="L13" s="82">
        <v>9516.41</v>
      </c>
      <c r="M13" s="81"/>
      <c r="N13" s="81"/>
    </row>
    <row r="14" spans="1:14" x14ac:dyDescent="0.2">
      <c r="A14" s="81"/>
      <c r="B14" s="81"/>
      <c r="C14" s="81"/>
      <c r="D14" s="44"/>
      <c r="E14" s="35"/>
      <c r="F14" s="35"/>
      <c r="G14" s="35"/>
      <c r="H14" s="35"/>
      <c r="I14" s="35"/>
      <c r="J14" s="73" t="s">
        <v>63</v>
      </c>
      <c r="K14" s="81"/>
      <c r="L14" s="82">
        <v>47999.44</v>
      </c>
      <c r="M14" s="81"/>
      <c r="N14" s="81"/>
    </row>
    <row r="15" spans="1:14" ht="60" customHeight="1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69.95" customHeight="1" x14ac:dyDescent="0.2">
      <c r="A16" s="74" t="s">
        <v>42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</sheetData>
  <mergeCells count="27">
    <mergeCell ref="F4:F5"/>
    <mergeCell ref="A14:C14"/>
    <mergeCell ref="J14:K14"/>
    <mergeCell ref="L14:N14"/>
    <mergeCell ref="A16:N16"/>
    <mergeCell ref="A12:C12"/>
    <mergeCell ref="J12:K12"/>
    <mergeCell ref="L12:N12"/>
    <mergeCell ref="A13:C13"/>
    <mergeCell ref="J13:K13"/>
    <mergeCell ref="L13:N13"/>
    <mergeCell ref="G4:G5"/>
    <mergeCell ref="N4:N5"/>
    <mergeCell ref="E1:G1"/>
    <mergeCell ref="H1:J1"/>
    <mergeCell ref="K1:N1"/>
    <mergeCell ref="E2:G2"/>
    <mergeCell ref="H2:J2"/>
    <mergeCell ref="K2:N2"/>
    <mergeCell ref="A3:N3"/>
    <mergeCell ref="A4:A5"/>
    <mergeCell ref="K4:M4"/>
    <mergeCell ref="H4:J4"/>
    <mergeCell ref="B4:B5"/>
    <mergeCell ref="C4:C5"/>
    <mergeCell ref="D4:D5"/>
    <mergeCell ref="E4:E5"/>
  </mergeCells>
  <pageMargins left="0.5" right="0.5" top="1" bottom="1" header="0.5" footer="0.5"/>
  <pageSetup paperSize="9" scale="64" fitToHeight="0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520A-F10E-4047-98DD-69355F5A7594}">
  <sheetPr>
    <pageSetUpPr fitToPage="1"/>
  </sheetPr>
  <dimension ref="A1:J14"/>
  <sheetViews>
    <sheetView showOutlineSymbols="0" showWhiteSpace="0" workbookViewId="0">
      <selection activeCell="A5" sqref="A5:J8"/>
    </sheetView>
  </sheetViews>
  <sheetFormatPr defaultRowHeight="14.25" x14ac:dyDescent="0.2"/>
  <cols>
    <col min="1" max="2" width="11.42578125" style="32" bestFit="1" customWidth="1"/>
    <col min="3" max="3" width="15.140625" style="32" bestFit="1" customWidth="1"/>
    <col min="4" max="4" width="68.5703125" style="32" bestFit="1" customWidth="1"/>
    <col min="5" max="5" width="9.140625" style="32" bestFit="1" customWidth="1"/>
    <col min="6" max="10" width="14.85546875" style="32" bestFit="1" customWidth="1"/>
    <col min="11" max="16384" width="9.140625" style="32"/>
  </cols>
  <sheetData>
    <row r="1" spans="1:10" ht="15" x14ac:dyDescent="0.2">
      <c r="A1" s="42"/>
      <c r="B1" s="42"/>
      <c r="C1" s="42"/>
      <c r="D1" s="42" t="s">
        <v>62</v>
      </c>
      <c r="E1" s="76" t="s">
        <v>61</v>
      </c>
      <c r="F1" s="76"/>
      <c r="G1" s="76" t="s">
        <v>60</v>
      </c>
      <c r="H1" s="76"/>
      <c r="I1" s="76"/>
      <c r="J1" s="76"/>
    </row>
    <row r="2" spans="1:10" ht="80.099999999999994" customHeight="1" x14ac:dyDescent="0.2">
      <c r="A2" s="36"/>
      <c r="B2" s="36"/>
      <c r="C2" s="36"/>
      <c r="D2" s="36" t="s">
        <v>59</v>
      </c>
      <c r="E2" s="73" t="s">
        <v>58</v>
      </c>
      <c r="F2" s="73"/>
      <c r="G2" s="73" t="s">
        <v>57</v>
      </c>
      <c r="H2" s="73"/>
      <c r="I2" s="73"/>
      <c r="J2" s="73"/>
    </row>
    <row r="3" spans="1:10" ht="15" x14ac:dyDescent="0.25">
      <c r="A3" s="77" t="s">
        <v>140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30" customHeight="1" x14ac:dyDescent="0.2">
      <c r="A4" s="41" t="s">
        <v>55</v>
      </c>
      <c r="B4" s="40" t="s">
        <v>91</v>
      </c>
      <c r="C4" s="41" t="s">
        <v>90</v>
      </c>
      <c r="D4" s="41" t="s">
        <v>54</v>
      </c>
      <c r="E4" s="52" t="s">
        <v>88</v>
      </c>
      <c r="F4" s="40" t="s">
        <v>87</v>
      </c>
      <c r="G4" s="40" t="s">
        <v>86</v>
      </c>
      <c r="H4" s="40" t="s">
        <v>85</v>
      </c>
      <c r="I4" s="40" t="s">
        <v>40</v>
      </c>
      <c r="J4" s="40" t="s">
        <v>83</v>
      </c>
    </row>
    <row r="5" spans="1:10" ht="24" customHeight="1" x14ac:dyDescent="0.2">
      <c r="A5" s="39" t="s">
        <v>51</v>
      </c>
      <c r="B5" s="39"/>
      <c r="C5" s="39"/>
      <c r="D5" s="39" t="s">
        <v>50</v>
      </c>
      <c r="E5" s="39"/>
      <c r="F5" s="38"/>
      <c r="G5" s="39"/>
      <c r="H5" s="39"/>
      <c r="I5" s="51">
        <v>47999.44</v>
      </c>
      <c r="J5" s="50">
        <v>1</v>
      </c>
    </row>
    <row r="6" spans="1:10" ht="39" customHeight="1" x14ac:dyDescent="0.2">
      <c r="A6" s="49" t="s">
        <v>81</v>
      </c>
      <c r="B6" s="47" t="s">
        <v>80</v>
      </c>
      <c r="C6" s="49" t="s">
        <v>69</v>
      </c>
      <c r="D6" s="49" t="s">
        <v>79</v>
      </c>
      <c r="E6" s="48" t="s">
        <v>77</v>
      </c>
      <c r="F6" s="47">
        <v>133.19</v>
      </c>
      <c r="G6" s="46">
        <v>225.48</v>
      </c>
      <c r="H6" s="46">
        <v>281.24</v>
      </c>
      <c r="I6" s="46">
        <v>37458.35</v>
      </c>
      <c r="J6" s="45">
        <v>0.78039139623295606</v>
      </c>
    </row>
    <row r="7" spans="1:10" ht="39" customHeight="1" x14ac:dyDescent="0.2">
      <c r="A7" s="49" t="s">
        <v>76</v>
      </c>
      <c r="B7" s="47" t="s">
        <v>75</v>
      </c>
      <c r="C7" s="49" t="s">
        <v>69</v>
      </c>
      <c r="D7" s="49" t="s">
        <v>74</v>
      </c>
      <c r="E7" s="48" t="s">
        <v>72</v>
      </c>
      <c r="F7" s="47">
        <v>16.04</v>
      </c>
      <c r="G7" s="46">
        <v>154.26</v>
      </c>
      <c r="H7" s="46">
        <v>192.4</v>
      </c>
      <c r="I7" s="46">
        <v>3086.09</v>
      </c>
      <c r="J7" s="45">
        <v>6.4294291766737274E-2</v>
      </c>
    </row>
    <row r="8" spans="1:10" ht="39" customHeight="1" x14ac:dyDescent="0.2">
      <c r="A8" s="49" t="s">
        <v>71</v>
      </c>
      <c r="B8" s="47" t="s">
        <v>70</v>
      </c>
      <c r="C8" s="49" t="s">
        <v>69</v>
      </c>
      <c r="D8" s="49" t="s">
        <v>68</v>
      </c>
      <c r="E8" s="48" t="s">
        <v>66</v>
      </c>
      <c r="F8" s="47">
        <v>19.55</v>
      </c>
      <c r="G8" s="46">
        <v>305.73</v>
      </c>
      <c r="H8" s="46">
        <v>381.33</v>
      </c>
      <c r="I8" s="46">
        <v>7455</v>
      </c>
      <c r="J8" s="45">
        <v>0.15531431200030668</v>
      </c>
    </row>
    <row r="9" spans="1:10" x14ac:dyDescent="0.2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">
      <c r="A10" s="81"/>
      <c r="B10" s="81"/>
      <c r="C10" s="81"/>
      <c r="D10" s="44"/>
      <c r="E10" s="35"/>
      <c r="F10" s="73" t="s">
        <v>65</v>
      </c>
      <c r="G10" s="81"/>
      <c r="H10" s="82">
        <v>38483.03</v>
      </c>
      <c r="I10" s="81"/>
      <c r="J10" s="81"/>
    </row>
    <row r="11" spans="1:10" x14ac:dyDescent="0.2">
      <c r="A11" s="81"/>
      <c r="B11" s="81"/>
      <c r="C11" s="81"/>
      <c r="D11" s="44"/>
      <c r="E11" s="35"/>
      <c r="F11" s="73" t="s">
        <v>64</v>
      </c>
      <c r="G11" s="81"/>
      <c r="H11" s="82">
        <v>9516.41</v>
      </c>
      <c r="I11" s="81"/>
      <c r="J11" s="81"/>
    </row>
    <row r="12" spans="1:10" x14ac:dyDescent="0.2">
      <c r="A12" s="81"/>
      <c r="B12" s="81"/>
      <c r="C12" s="81"/>
      <c r="D12" s="44"/>
      <c r="E12" s="35"/>
      <c r="F12" s="73" t="s">
        <v>63</v>
      </c>
      <c r="G12" s="81"/>
      <c r="H12" s="82">
        <v>47999.44</v>
      </c>
      <c r="I12" s="81"/>
      <c r="J12" s="81"/>
    </row>
    <row r="13" spans="1:10" ht="60" customHeight="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69.95" customHeight="1" x14ac:dyDescent="0.2">
      <c r="A14" s="74" t="s">
        <v>42</v>
      </c>
      <c r="B14" s="75"/>
      <c r="C14" s="75"/>
      <c r="D14" s="75"/>
      <c r="E14" s="75"/>
      <c r="F14" s="75"/>
      <c r="G14" s="75"/>
      <c r="H14" s="75"/>
      <c r="I14" s="75"/>
      <c r="J14" s="75"/>
    </row>
  </sheetData>
  <mergeCells count="17">
    <mergeCell ref="A12:C12"/>
    <mergeCell ref="F12:G12"/>
    <mergeCell ref="H12:J12"/>
    <mergeCell ref="A14:J14"/>
    <mergeCell ref="A3:J3"/>
    <mergeCell ref="A10:C10"/>
    <mergeCell ref="F10:G10"/>
    <mergeCell ref="H10:J10"/>
    <mergeCell ref="A11:C11"/>
    <mergeCell ref="F11:G11"/>
    <mergeCell ref="H11:J11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scale="71" fitToHeight="0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B0B8-26D9-4015-A667-5F4BE9847F8F}">
  <sheetPr>
    <pageSetUpPr fitToPage="1"/>
  </sheetPr>
  <dimension ref="A1:M15"/>
  <sheetViews>
    <sheetView showOutlineSymbols="0" showWhiteSpace="0" workbookViewId="0">
      <selection activeCell="A6" sqref="A6:M9"/>
    </sheetView>
  </sheetViews>
  <sheetFormatPr defaultRowHeight="14.25" x14ac:dyDescent="0.2"/>
  <cols>
    <col min="1" max="3" width="11.42578125" style="32" bestFit="1" customWidth="1"/>
    <col min="4" max="4" width="68.5703125" style="32" bestFit="1" customWidth="1"/>
    <col min="5" max="5" width="34.28515625" style="32" bestFit="1" customWidth="1"/>
    <col min="6" max="6" width="5.7109375" style="32" bestFit="1" customWidth="1"/>
    <col min="7" max="13" width="11.42578125" style="32" bestFit="1" customWidth="1"/>
    <col min="14" max="16384" width="9.140625" style="32"/>
  </cols>
  <sheetData>
    <row r="1" spans="1:13" ht="15" x14ac:dyDescent="0.2">
      <c r="A1" s="42"/>
      <c r="B1" s="42"/>
      <c r="C1" s="42"/>
      <c r="D1" s="42" t="s">
        <v>62</v>
      </c>
      <c r="E1" s="42" t="s">
        <v>61</v>
      </c>
      <c r="F1" s="76" t="s">
        <v>60</v>
      </c>
      <c r="G1" s="76"/>
      <c r="H1" s="76"/>
      <c r="I1" s="76"/>
      <c r="J1" s="76"/>
      <c r="K1" s="76"/>
      <c r="L1" s="76"/>
      <c r="M1" s="76"/>
    </row>
    <row r="2" spans="1:13" ht="80.099999999999994" customHeight="1" x14ac:dyDescent="0.2">
      <c r="A2" s="36"/>
      <c r="B2" s="36"/>
      <c r="C2" s="36"/>
      <c r="D2" s="36" t="s">
        <v>59</v>
      </c>
      <c r="E2" s="36" t="s">
        <v>58</v>
      </c>
      <c r="F2" s="73" t="s">
        <v>57</v>
      </c>
      <c r="G2" s="73"/>
      <c r="H2" s="73"/>
      <c r="I2" s="73"/>
      <c r="J2" s="73"/>
      <c r="K2" s="73"/>
      <c r="L2" s="73"/>
      <c r="M2" s="73"/>
    </row>
    <row r="3" spans="1:13" ht="15" x14ac:dyDescent="0.25">
      <c r="A3" s="77" t="s">
        <v>92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5" customHeight="1" x14ac:dyDescent="0.2">
      <c r="A4" s="79" t="s">
        <v>55</v>
      </c>
      <c r="B4" s="78" t="s">
        <v>91</v>
      </c>
      <c r="C4" s="79" t="s">
        <v>90</v>
      </c>
      <c r="D4" s="79" t="s">
        <v>54</v>
      </c>
      <c r="E4" s="79" t="s">
        <v>89</v>
      </c>
      <c r="F4" s="80" t="s">
        <v>88</v>
      </c>
      <c r="G4" s="78" t="s">
        <v>87</v>
      </c>
      <c r="H4" s="78" t="s">
        <v>86</v>
      </c>
      <c r="I4" s="78" t="s">
        <v>85</v>
      </c>
      <c r="J4" s="80" t="s">
        <v>84</v>
      </c>
      <c r="K4" s="78"/>
      <c r="L4" s="78" t="s">
        <v>40</v>
      </c>
      <c r="M4" s="78" t="s">
        <v>83</v>
      </c>
    </row>
    <row r="5" spans="1:13" ht="1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40" t="s">
        <v>82</v>
      </c>
      <c r="K5" s="40" t="s">
        <v>20</v>
      </c>
      <c r="L5" s="78"/>
      <c r="M5" s="78"/>
    </row>
    <row r="6" spans="1:13" ht="24" customHeight="1" x14ac:dyDescent="0.2">
      <c r="A6" s="39" t="s">
        <v>51</v>
      </c>
      <c r="B6" s="39"/>
      <c r="C6" s="39"/>
      <c r="D6" s="39" t="s">
        <v>50</v>
      </c>
      <c r="E6" s="39"/>
      <c r="F6" s="39"/>
      <c r="G6" s="38"/>
      <c r="H6" s="39"/>
      <c r="I6" s="39"/>
      <c r="J6" s="39"/>
      <c r="K6" s="39"/>
      <c r="L6" s="51">
        <v>47999.44</v>
      </c>
      <c r="M6" s="50">
        <v>1</v>
      </c>
    </row>
    <row r="7" spans="1:13" ht="39" customHeight="1" x14ac:dyDescent="0.2">
      <c r="A7" s="49" t="s">
        <v>81</v>
      </c>
      <c r="B7" s="47" t="s">
        <v>80</v>
      </c>
      <c r="C7" s="49" t="s">
        <v>69</v>
      </c>
      <c r="D7" s="49" t="s">
        <v>79</v>
      </c>
      <c r="E7" s="49" t="s">
        <v>78</v>
      </c>
      <c r="F7" s="48" t="s">
        <v>77</v>
      </c>
      <c r="G7" s="47">
        <v>133.19</v>
      </c>
      <c r="H7" s="46">
        <v>225.48</v>
      </c>
      <c r="I7" s="46">
        <v>281.24</v>
      </c>
      <c r="J7" s="46">
        <v>22125.52</v>
      </c>
      <c r="K7" s="46">
        <v>59.07</v>
      </c>
      <c r="L7" s="46">
        <f>37458.35</f>
        <v>37458.35</v>
      </c>
      <c r="M7" s="45">
        <v>0.78039139623295606</v>
      </c>
    </row>
    <row r="8" spans="1:13" ht="39" customHeight="1" x14ac:dyDescent="0.2">
      <c r="A8" s="49" t="s">
        <v>76</v>
      </c>
      <c r="B8" s="47" t="s">
        <v>75</v>
      </c>
      <c r="C8" s="49" t="s">
        <v>69</v>
      </c>
      <c r="D8" s="49" t="s">
        <v>74</v>
      </c>
      <c r="E8" s="49" t="s">
        <v>73</v>
      </c>
      <c r="F8" s="48" t="s">
        <v>72</v>
      </c>
      <c r="G8" s="47">
        <v>16.04</v>
      </c>
      <c r="H8" s="46">
        <v>154.26</v>
      </c>
      <c r="I8" s="46">
        <v>192.4</v>
      </c>
      <c r="J8" s="46">
        <v>0</v>
      </c>
      <c r="K8" s="46">
        <v>0</v>
      </c>
      <c r="L8" s="46">
        <f>3086.09</f>
        <v>3086.09</v>
      </c>
      <c r="M8" s="45">
        <v>6.4294291766737274E-2</v>
      </c>
    </row>
    <row r="9" spans="1:13" ht="39" customHeight="1" x14ac:dyDescent="0.2">
      <c r="A9" s="49" t="s">
        <v>71</v>
      </c>
      <c r="B9" s="47" t="s">
        <v>70</v>
      </c>
      <c r="C9" s="49" t="s">
        <v>69</v>
      </c>
      <c r="D9" s="49" t="s">
        <v>68</v>
      </c>
      <c r="E9" s="49" t="s">
        <v>67</v>
      </c>
      <c r="F9" s="48" t="s">
        <v>66</v>
      </c>
      <c r="G9" s="47">
        <v>19.55</v>
      </c>
      <c r="H9" s="46">
        <v>305.73</v>
      </c>
      <c r="I9" s="46">
        <v>381.33</v>
      </c>
      <c r="J9" s="46">
        <v>809.56</v>
      </c>
      <c r="K9" s="46">
        <v>10.86</v>
      </c>
      <c r="L9" s="46">
        <f>7455</f>
        <v>7455</v>
      </c>
      <c r="M9" s="45">
        <v>0.15531431200030668</v>
      </c>
    </row>
    <row r="10" spans="1:13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">
      <c r="A11" s="81"/>
      <c r="B11" s="81"/>
      <c r="C11" s="81"/>
      <c r="D11" s="44"/>
      <c r="E11" s="35"/>
      <c r="F11" s="35"/>
      <c r="G11" s="35"/>
      <c r="H11" s="35"/>
      <c r="I11" s="73" t="s">
        <v>65</v>
      </c>
      <c r="J11" s="81"/>
      <c r="K11" s="82">
        <v>38483.03</v>
      </c>
      <c r="L11" s="81"/>
      <c r="M11" s="81"/>
    </row>
    <row r="12" spans="1:13" x14ac:dyDescent="0.2">
      <c r="A12" s="81"/>
      <c r="B12" s="81"/>
      <c r="C12" s="81"/>
      <c r="D12" s="44"/>
      <c r="E12" s="35"/>
      <c r="F12" s="35"/>
      <c r="G12" s="35"/>
      <c r="H12" s="35"/>
      <c r="I12" s="73" t="s">
        <v>64</v>
      </c>
      <c r="J12" s="81"/>
      <c r="K12" s="82">
        <v>9516.41</v>
      </c>
      <c r="L12" s="81"/>
      <c r="M12" s="81"/>
    </row>
    <row r="13" spans="1:13" x14ac:dyDescent="0.2">
      <c r="A13" s="81"/>
      <c r="B13" s="81"/>
      <c r="C13" s="81"/>
      <c r="D13" s="44"/>
      <c r="E13" s="35"/>
      <c r="F13" s="35"/>
      <c r="G13" s="35"/>
      <c r="H13" s="35"/>
      <c r="I13" s="73" t="s">
        <v>63</v>
      </c>
      <c r="J13" s="81"/>
      <c r="K13" s="82">
        <v>47999.44</v>
      </c>
      <c r="L13" s="81"/>
      <c r="M13" s="81"/>
    </row>
    <row r="14" spans="1:13" ht="60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ht="69.95" customHeight="1" x14ac:dyDescent="0.2">
      <c r="A15" s="74" t="s">
        <v>42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</row>
  </sheetData>
  <mergeCells count="27">
    <mergeCell ref="A15:M15"/>
    <mergeCell ref="A12:C12"/>
    <mergeCell ref="I12:J12"/>
    <mergeCell ref="K12:M12"/>
    <mergeCell ref="A13:C13"/>
    <mergeCell ref="I13:J13"/>
    <mergeCell ref="K13:M13"/>
    <mergeCell ref="A11:C11"/>
    <mergeCell ref="I11:J11"/>
    <mergeCell ref="K11:M11"/>
    <mergeCell ref="F4:F5"/>
    <mergeCell ref="G4:G5"/>
    <mergeCell ref="H4:H5"/>
    <mergeCell ref="J4:K4"/>
    <mergeCell ref="I4:I5"/>
    <mergeCell ref="L4:L5"/>
    <mergeCell ref="M4:M5"/>
    <mergeCell ref="I1:M1"/>
    <mergeCell ref="F2:H2"/>
    <mergeCell ref="I2:M2"/>
    <mergeCell ref="A3:M3"/>
    <mergeCell ref="A4:A5"/>
    <mergeCell ref="B4:B5"/>
    <mergeCell ref="C4:C5"/>
    <mergeCell ref="D4:D5"/>
    <mergeCell ref="E4:E5"/>
    <mergeCell ref="F1:H1"/>
  </mergeCells>
  <pageMargins left="0.5" right="0.5" top="1" bottom="1" header="0.5" footer="0.5"/>
  <pageSetup paperSize="9" scale="64" fitToHeight="0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94B4-A9F8-4308-B563-62FAC74CDBB4}">
  <sheetPr>
    <pageSetUpPr fitToPage="1"/>
  </sheetPr>
  <dimension ref="A1:J42"/>
  <sheetViews>
    <sheetView showOutlineSymbols="0" showWhiteSpace="0" workbookViewId="0">
      <selection activeCell="A4" sqref="A4:J32"/>
    </sheetView>
  </sheetViews>
  <sheetFormatPr defaultRowHeight="14.25" x14ac:dyDescent="0.2"/>
  <cols>
    <col min="1" max="1" width="11.42578125" style="32" bestFit="1" customWidth="1"/>
    <col min="2" max="2" width="13.7109375" style="32" bestFit="1" customWidth="1"/>
    <col min="3" max="3" width="11.42578125" style="32" bestFit="1" customWidth="1"/>
    <col min="4" max="4" width="68.5703125" style="32" bestFit="1" customWidth="1"/>
    <col min="5" max="5" width="17.140625" style="32" bestFit="1" customWidth="1"/>
    <col min="6" max="8" width="13.7109375" style="32" bestFit="1" customWidth="1"/>
    <col min="9" max="9" width="14.85546875" style="32" bestFit="1" customWidth="1"/>
    <col min="10" max="10" width="16" style="32" bestFit="1" customWidth="1"/>
    <col min="11" max="16384" width="9.140625" style="32"/>
  </cols>
  <sheetData>
    <row r="1" spans="1:10" ht="15" x14ac:dyDescent="0.2">
      <c r="A1" s="42"/>
      <c r="B1" s="42"/>
      <c r="C1" s="76" t="s">
        <v>62</v>
      </c>
      <c r="D1" s="76"/>
      <c r="E1" s="76" t="s">
        <v>61</v>
      </c>
      <c r="F1" s="76"/>
      <c r="G1" s="76" t="s">
        <v>60</v>
      </c>
      <c r="H1" s="76"/>
      <c r="I1" s="76"/>
      <c r="J1" s="76"/>
    </row>
    <row r="2" spans="1:10" ht="80.099999999999994" customHeight="1" x14ac:dyDescent="0.2">
      <c r="A2" s="36"/>
      <c r="B2" s="36"/>
      <c r="C2" s="73" t="s">
        <v>59</v>
      </c>
      <c r="D2" s="73"/>
      <c r="E2" s="73" t="s">
        <v>58</v>
      </c>
      <c r="F2" s="73"/>
      <c r="G2" s="73" t="s">
        <v>57</v>
      </c>
      <c r="H2" s="73"/>
      <c r="I2" s="73"/>
      <c r="J2" s="73"/>
    </row>
    <row r="3" spans="1:10" ht="15" x14ac:dyDescent="0.25">
      <c r="A3" s="77" t="s">
        <v>139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24" customHeight="1" x14ac:dyDescent="0.2">
      <c r="A4" s="39" t="s">
        <v>51</v>
      </c>
      <c r="B4" s="39"/>
      <c r="C4" s="39"/>
      <c r="D4" s="39" t="s">
        <v>50</v>
      </c>
      <c r="E4" s="39"/>
      <c r="F4" s="86"/>
      <c r="G4" s="86"/>
      <c r="H4" s="38"/>
      <c r="I4" s="39"/>
      <c r="J4" s="51">
        <v>47999.44</v>
      </c>
    </row>
    <row r="5" spans="1:10" ht="18" customHeight="1" x14ac:dyDescent="0.2">
      <c r="A5" s="65" t="s">
        <v>81</v>
      </c>
      <c r="B5" s="63" t="s">
        <v>91</v>
      </c>
      <c r="C5" s="65" t="s">
        <v>90</v>
      </c>
      <c r="D5" s="65" t="s">
        <v>54</v>
      </c>
      <c r="E5" s="83" t="s">
        <v>89</v>
      </c>
      <c r="F5" s="83"/>
      <c r="G5" s="64" t="s">
        <v>88</v>
      </c>
      <c r="H5" s="63" t="s">
        <v>87</v>
      </c>
      <c r="I5" s="63" t="s">
        <v>86</v>
      </c>
      <c r="J5" s="63" t="s">
        <v>40</v>
      </c>
    </row>
    <row r="6" spans="1:10" ht="39" customHeight="1" x14ac:dyDescent="0.2">
      <c r="A6" s="49" t="s">
        <v>124</v>
      </c>
      <c r="B6" s="47" t="s">
        <v>80</v>
      </c>
      <c r="C6" s="49" t="s">
        <v>69</v>
      </c>
      <c r="D6" s="49" t="s">
        <v>79</v>
      </c>
      <c r="E6" s="84" t="s">
        <v>78</v>
      </c>
      <c r="F6" s="84"/>
      <c r="G6" s="48" t="s">
        <v>77</v>
      </c>
      <c r="H6" s="62">
        <v>1</v>
      </c>
      <c r="I6" s="46">
        <v>225.48</v>
      </c>
      <c r="J6" s="46">
        <v>225.48</v>
      </c>
    </row>
    <row r="7" spans="1:10" ht="26.1" customHeight="1" x14ac:dyDescent="0.2">
      <c r="A7" s="60" t="s">
        <v>118</v>
      </c>
      <c r="B7" s="61" t="s">
        <v>138</v>
      </c>
      <c r="C7" s="60" t="s">
        <v>69</v>
      </c>
      <c r="D7" s="60" t="s">
        <v>137</v>
      </c>
      <c r="E7" s="85" t="s">
        <v>73</v>
      </c>
      <c r="F7" s="85"/>
      <c r="G7" s="59" t="s">
        <v>136</v>
      </c>
      <c r="H7" s="58">
        <v>3.2467999999999999</v>
      </c>
      <c r="I7" s="57">
        <v>18.079999999999998</v>
      </c>
      <c r="J7" s="57">
        <v>58.7</v>
      </c>
    </row>
    <row r="8" spans="1:10" ht="26.1" customHeight="1" x14ac:dyDescent="0.2">
      <c r="A8" s="60" t="s">
        <v>118</v>
      </c>
      <c r="B8" s="61" t="s">
        <v>135</v>
      </c>
      <c r="C8" s="60" t="s">
        <v>69</v>
      </c>
      <c r="D8" s="60" t="s">
        <v>134</v>
      </c>
      <c r="E8" s="85" t="s">
        <v>73</v>
      </c>
      <c r="F8" s="85"/>
      <c r="G8" s="59" t="s">
        <v>133</v>
      </c>
      <c r="H8" s="58">
        <v>0.92020000000000002</v>
      </c>
      <c r="I8" s="57">
        <v>15.85</v>
      </c>
      <c r="J8" s="57">
        <v>14.58</v>
      </c>
    </row>
    <row r="9" spans="1:10" ht="24" customHeight="1" x14ac:dyDescent="0.2">
      <c r="A9" s="60" t="s">
        <v>118</v>
      </c>
      <c r="B9" s="61" t="s">
        <v>132</v>
      </c>
      <c r="C9" s="60" t="s">
        <v>69</v>
      </c>
      <c r="D9" s="60" t="s">
        <v>131</v>
      </c>
      <c r="E9" s="85" t="s">
        <v>119</v>
      </c>
      <c r="F9" s="85"/>
      <c r="G9" s="59" t="s">
        <v>72</v>
      </c>
      <c r="H9" s="58">
        <v>0.63660000000000005</v>
      </c>
      <c r="I9" s="57">
        <v>21.83</v>
      </c>
      <c r="J9" s="57">
        <v>13.89</v>
      </c>
    </row>
    <row r="10" spans="1:10" ht="24" customHeight="1" x14ac:dyDescent="0.2">
      <c r="A10" s="60" t="s">
        <v>118</v>
      </c>
      <c r="B10" s="61" t="s">
        <v>130</v>
      </c>
      <c r="C10" s="60" t="s">
        <v>69</v>
      </c>
      <c r="D10" s="60" t="s">
        <v>129</v>
      </c>
      <c r="E10" s="85" t="s">
        <v>119</v>
      </c>
      <c r="F10" s="85"/>
      <c r="G10" s="59" t="s">
        <v>72</v>
      </c>
      <c r="H10" s="58">
        <v>6.5785</v>
      </c>
      <c r="I10" s="57">
        <v>17.420000000000002</v>
      </c>
      <c r="J10" s="57">
        <v>114.59</v>
      </c>
    </row>
    <row r="11" spans="1:10" ht="26.1" customHeight="1" x14ac:dyDescent="0.2">
      <c r="A11" s="60" t="s">
        <v>104</v>
      </c>
      <c r="B11" s="61" t="s">
        <v>128</v>
      </c>
      <c r="C11" s="60" t="s">
        <v>69</v>
      </c>
      <c r="D11" s="60" t="s">
        <v>127</v>
      </c>
      <c r="E11" s="85" t="s">
        <v>101</v>
      </c>
      <c r="F11" s="85"/>
      <c r="G11" s="59" t="s">
        <v>100</v>
      </c>
      <c r="H11" s="58">
        <v>0.28349999999999997</v>
      </c>
      <c r="I11" s="57">
        <v>83.68</v>
      </c>
      <c r="J11" s="57">
        <v>23.72</v>
      </c>
    </row>
    <row r="12" spans="1:10" x14ac:dyDescent="0.2">
      <c r="A12" s="71"/>
      <c r="B12" s="71"/>
      <c r="C12" s="71"/>
      <c r="D12" s="71"/>
      <c r="E12" s="71" t="s">
        <v>99</v>
      </c>
      <c r="F12" s="70">
        <v>133.26</v>
      </c>
      <c r="G12" s="71" t="s">
        <v>98</v>
      </c>
      <c r="H12" s="70">
        <v>0</v>
      </c>
      <c r="I12" s="71" t="s">
        <v>97</v>
      </c>
      <c r="J12" s="70">
        <v>133.26</v>
      </c>
    </row>
    <row r="13" spans="1:10" x14ac:dyDescent="0.2">
      <c r="A13" s="71"/>
      <c r="B13" s="71"/>
      <c r="C13" s="71"/>
      <c r="D13" s="71"/>
      <c r="E13" s="71" t="s">
        <v>96</v>
      </c>
      <c r="F13" s="70">
        <v>55.76</v>
      </c>
      <c r="G13" s="71"/>
      <c r="H13" s="87" t="s">
        <v>95</v>
      </c>
      <c r="I13" s="87"/>
      <c r="J13" s="70">
        <v>281.24</v>
      </c>
    </row>
    <row r="14" spans="1:10" ht="30" customHeight="1" thickBot="1" x14ac:dyDescent="0.25">
      <c r="A14" s="68"/>
      <c r="B14" s="68"/>
      <c r="C14" s="68"/>
      <c r="D14" s="68"/>
      <c r="E14" s="68"/>
      <c r="F14" s="68"/>
      <c r="G14" s="68" t="s">
        <v>94</v>
      </c>
      <c r="H14" s="69">
        <v>133.19</v>
      </c>
      <c r="I14" s="68" t="s">
        <v>93</v>
      </c>
      <c r="J14" s="67">
        <v>37458.35</v>
      </c>
    </row>
    <row r="15" spans="1:10" ht="0.95" customHeight="1" thickTop="1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8" customHeight="1" x14ac:dyDescent="0.2">
      <c r="A16" s="65" t="s">
        <v>76</v>
      </c>
      <c r="B16" s="63" t="s">
        <v>91</v>
      </c>
      <c r="C16" s="65" t="s">
        <v>90</v>
      </c>
      <c r="D16" s="65" t="s">
        <v>54</v>
      </c>
      <c r="E16" s="83" t="s">
        <v>89</v>
      </c>
      <c r="F16" s="83"/>
      <c r="G16" s="64" t="s">
        <v>88</v>
      </c>
      <c r="H16" s="63" t="s">
        <v>87</v>
      </c>
      <c r="I16" s="63" t="s">
        <v>86</v>
      </c>
      <c r="J16" s="63" t="s">
        <v>40</v>
      </c>
    </row>
    <row r="17" spans="1:10" ht="39" customHeight="1" x14ac:dyDescent="0.2">
      <c r="A17" s="49" t="s">
        <v>124</v>
      </c>
      <c r="B17" s="47" t="s">
        <v>75</v>
      </c>
      <c r="C17" s="49" t="s">
        <v>69</v>
      </c>
      <c r="D17" s="49" t="s">
        <v>74</v>
      </c>
      <c r="E17" s="84" t="s">
        <v>73</v>
      </c>
      <c r="F17" s="84"/>
      <c r="G17" s="48" t="s">
        <v>72</v>
      </c>
      <c r="H17" s="62">
        <v>1</v>
      </c>
      <c r="I17" s="46">
        <v>154.26</v>
      </c>
      <c r="J17" s="46">
        <v>154.26</v>
      </c>
    </row>
    <row r="18" spans="1:10" ht="24" customHeight="1" x14ac:dyDescent="0.2">
      <c r="A18" s="60" t="s">
        <v>104</v>
      </c>
      <c r="B18" s="61" t="s">
        <v>126</v>
      </c>
      <c r="C18" s="60" t="s">
        <v>69</v>
      </c>
      <c r="D18" s="60" t="s">
        <v>125</v>
      </c>
      <c r="E18" s="85" t="s">
        <v>101</v>
      </c>
      <c r="F18" s="85"/>
      <c r="G18" s="59" t="s">
        <v>113</v>
      </c>
      <c r="H18" s="58">
        <v>26.28</v>
      </c>
      <c r="I18" s="57">
        <v>5.87</v>
      </c>
      <c r="J18" s="57">
        <v>154.26</v>
      </c>
    </row>
    <row r="19" spans="1:10" x14ac:dyDescent="0.2">
      <c r="A19" s="71"/>
      <c r="B19" s="71"/>
      <c r="C19" s="71"/>
      <c r="D19" s="71"/>
      <c r="E19" s="71" t="s">
        <v>99</v>
      </c>
      <c r="F19" s="70">
        <v>0</v>
      </c>
      <c r="G19" s="71" t="s">
        <v>98</v>
      </c>
      <c r="H19" s="70">
        <v>0</v>
      </c>
      <c r="I19" s="71" t="s">
        <v>97</v>
      </c>
      <c r="J19" s="70">
        <v>0</v>
      </c>
    </row>
    <row r="20" spans="1:10" x14ac:dyDescent="0.2">
      <c r="A20" s="71"/>
      <c r="B20" s="71"/>
      <c r="C20" s="71"/>
      <c r="D20" s="71"/>
      <c r="E20" s="71" t="s">
        <v>96</v>
      </c>
      <c r="F20" s="70">
        <v>38.14</v>
      </c>
      <c r="G20" s="71"/>
      <c r="H20" s="87" t="s">
        <v>95</v>
      </c>
      <c r="I20" s="87"/>
      <c r="J20" s="70">
        <v>192.4</v>
      </c>
    </row>
    <row r="21" spans="1:10" ht="30" customHeight="1" thickBot="1" x14ac:dyDescent="0.25">
      <c r="A21" s="68"/>
      <c r="B21" s="68"/>
      <c r="C21" s="68"/>
      <c r="D21" s="68"/>
      <c r="E21" s="68"/>
      <c r="F21" s="68"/>
      <c r="G21" s="68" t="s">
        <v>94</v>
      </c>
      <c r="H21" s="69">
        <v>16.04</v>
      </c>
      <c r="I21" s="68" t="s">
        <v>93</v>
      </c>
      <c r="J21" s="67">
        <v>3086.09</v>
      </c>
    </row>
    <row r="22" spans="1:10" ht="0.95" customHeight="1" thickTop="1" x14ac:dyDescent="0.2">
      <c r="A22" s="66"/>
      <c r="B22" s="66"/>
      <c r="C22" s="66"/>
      <c r="D22" s="66"/>
      <c r="E22" s="66"/>
      <c r="F22" s="66"/>
      <c r="G22" s="66"/>
      <c r="H22" s="66"/>
      <c r="I22" s="66"/>
      <c r="J22" s="66"/>
    </row>
    <row r="23" spans="1:10" ht="18" customHeight="1" x14ac:dyDescent="0.2">
      <c r="A23" s="65" t="s">
        <v>71</v>
      </c>
      <c r="B23" s="63" t="s">
        <v>91</v>
      </c>
      <c r="C23" s="65" t="s">
        <v>90</v>
      </c>
      <c r="D23" s="65" t="s">
        <v>54</v>
      </c>
      <c r="E23" s="83" t="s">
        <v>89</v>
      </c>
      <c r="F23" s="83"/>
      <c r="G23" s="64" t="s">
        <v>88</v>
      </c>
      <c r="H23" s="63" t="s">
        <v>87</v>
      </c>
      <c r="I23" s="63" t="s">
        <v>86</v>
      </c>
      <c r="J23" s="63" t="s">
        <v>40</v>
      </c>
    </row>
    <row r="24" spans="1:10" ht="39" customHeight="1" x14ac:dyDescent="0.2">
      <c r="A24" s="49" t="s">
        <v>124</v>
      </c>
      <c r="B24" s="47" t="s">
        <v>70</v>
      </c>
      <c r="C24" s="49" t="s">
        <v>69</v>
      </c>
      <c r="D24" s="49" t="s">
        <v>68</v>
      </c>
      <c r="E24" s="84" t="s">
        <v>67</v>
      </c>
      <c r="F24" s="84"/>
      <c r="G24" s="48" t="s">
        <v>66</v>
      </c>
      <c r="H24" s="62">
        <v>1</v>
      </c>
      <c r="I24" s="46">
        <v>305.73</v>
      </c>
      <c r="J24" s="46">
        <v>305.73</v>
      </c>
    </row>
    <row r="25" spans="1:10" ht="26.1" customHeight="1" x14ac:dyDescent="0.2">
      <c r="A25" s="60" t="s">
        <v>118</v>
      </c>
      <c r="B25" s="61" t="s">
        <v>123</v>
      </c>
      <c r="C25" s="60" t="s">
        <v>69</v>
      </c>
      <c r="D25" s="60" t="s">
        <v>122</v>
      </c>
      <c r="E25" s="85" t="s">
        <v>119</v>
      </c>
      <c r="F25" s="85"/>
      <c r="G25" s="59" t="s">
        <v>72</v>
      </c>
      <c r="H25" s="58">
        <v>0.29199999999999998</v>
      </c>
      <c r="I25" s="57">
        <v>18.309999999999999</v>
      </c>
      <c r="J25" s="57">
        <v>5.34</v>
      </c>
    </row>
    <row r="26" spans="1:10" ht="24" customHeight="1" x14ac:dyDescent="0.2">
      <c r="A26" s="60" t="s">
        <v>118</v>
      </c>
      <c r="B26" s="61" t="s">
        <v>121</v>
      </c>
      <c r="C26" s="60" t="s">
        <v>69</v>
      </c>
      <c r="D26" s="60" t="s">
        <v>120</v>
      </c>
      <c r="E26" s="85" t="s">
        <v>119</v>
      </c>
      <c r="F26" s="85"/>
      <c r="G26" s="59" t="s">
        <v>72</v>
      </c>
      <c r="H26" s="58">
        <v>1.59</v>
      </c>
      <c r="I26" s="57">
        <v>21.48</v>
      </c>
      <c r="J26" s="57">
        <v>34.15</v>
      </c>
    </row>
    <row r="27" spans="1:10" ht="26.1" customHeight="1" x14ac:dyDescent="0.2">
      <c r="A27" s="60" t="s">
        <v>118</v>
      </c>
      <c r="B27" s="61" t="s">
        <v>117</v>
      </c>
      <c r="C27" s="60" t="s">
        <v>69</v>
      </c>
      <c r="D27" s="60" t="s">
        <v>116</v>
      </c>
      <c r="E27" s="85" t="s">
        <v>67</v>
      </c>
      <c r="F27" s="85"/>
      <c r="G27" s="59" t="s">
        <v>66</v>
      </c>
      <c r="H27" s="58">
        <v>0.14799999999999999</v>
      </c>
      <c r="I27" s="57">
        <v>192.96</v>
      </c>
      <c r="J27" s="57">
        <v>28.55</v>
      </c>
    </row>
    <row r="28" spans="1:10" ht="26.1" customHeight="1" x14ac:dyDescent="0.2">
      <c r="A28" s="60" t="s">
        <v>104</v>
      </c>
      <c r="B28" s="61" t="s">
        <v>115</v>
      </c>
      <c r="C28" s="60" t="s">
        <v>69</v>
      </c>
      <c r="D28" s="60" t="s">
        <v>114</v>
      </c>
      <c r="E28" s="85" t="s">
        <v>101</v>
      </c>
      <c r="F28" s="85"/>
      <c r="G28" s="59" t="s">
        <v>113</v>
      </c>
      <c r="H28" s="58">
        <v>4.0000000000000001E-3</v>
      </c>
      <c r="I28" s="57">
        <v>7.52</v>
      </c>
      <c r="J28" s="57">
        <v>0.03</v>
      </c>
    </row>
    <row r="29" spans="1:10" ht="39" customHeight="1" x14ac:dyDescent="0.2">
      <c r="A29" s="60" t="s">
        <v>104</v>
      </c>
      <c r="B29" s="61" t="s">
        <v>112</v>
      </c>
      <c r="C29" s="60" t="s">
        <v>69</v>
      </c>
      <c r="D29" s="60" t="s">
        <v>111</v>
      </c>
      <c r="E29" s="85" t="s">
        <v>106</v>
      </c>
      <c r="F29" s="85"/>
      <c r="G29" s="59" t="s">
        <v>105</v>
      </c>
      <c r="H29" s="58">
        <v>1.7390000000000001</v>
      </c>
      <c r="I29" s="57">
        <v>27</v>
      </c>
      <c r="J29" s="57">
        <v>46.95</v>
      </c>
    </row>
    <row r="30" spans="1:10" ht="39" customHeight="1" x14ac:dyDescent="0.2">
      <c r="A30" s="60" t="s">
        <v>104</v>
      </c>
      <c r="B30" s="61" t="s">
        <v>110</v>
      </c>
      <c r="C30" s="60" t="s">
        <v>69</v>
      </c>
      <c r="D30" s="60" t="s">
        <v>109</v>
      </c>
      <c r="E30" s="85" t="s">
        <v>106</v>
      </c>
      <c r="F30" s="85"/>
      <c r="G30" s="59" t="s">
        <v>105</v>
      </c>
      <c r="H30" s="58">
        <v>0.47399999999999998</v>
      </c>
      <c r="I30" s="57">
        <v>6.75</v>
      </c>
      <c r="J30" s="57">
        <v>3.19</v>
      </c>
    </row>
    <row r="31" spans="1:10" ht="39" customHeight="1" x14ac:dyDescent="0.2">
      <c r="A31" s="60" t="s">
        <v>104</v>
      </c>
      <c r="B31" s="61" t="s">
        <v>108</v>
      </c>
      <c r="C31" s="60" t="s">
        <v>69</v>
      </c>
      <c r="D31" s="60" t="s">
        <v>107</v>
      </c>
      <c r="E31" s="85" t="s">
        <v>106</v>
      </c>
      <c r="F31" s="85"/>
      <c r="G31" s="59" t="s">
        <v>105</v>
      </c>
      <c r="H31" s="58">
        <v>0.19800000000000001</v>
      </c>
      <c r="I31" s="57">
        <v>941.88</v>
      </c>
      <c r="J31" s="57">
        <v>186.49</v>
      </c>
    </row>
    <row r="32" spans="1:10" ht="26.1" customHeight="1" x14ac:dyDescent="0.2">
      <c r="A32" s="60" t="s">
        <v>104</v>
      </c>
      <c r="B32" s="61" t="s">
        <v>103</v>
      </c>
      <c r="C32" s="60" t="s">
        <v>69</v>
      </c>
      <c r="D32" s="60" t="s">
        <v>102</v>
      </c>
      <c r="E32" s="85" t="s">
        <v>101</v>
      </c>
      <c r="F32" s="85"/>
      <c r="G32" s="59" t="s">
        <v>100</v>
      </c>
      <c r="H32" s="58">
        <v>3.3000000000000002E-2</v>
      </c>
      <c r="I32" s="57">
        <v>31.36</v>
      </c>
      <c r="J32" s="57">
        <v>1.03</v>
      </c>
    </row>
    <row r="33" spans="1:10" x14ac:dyDescent="0.2">
      <c r="A33" s="56"/>
      <c r="B33" s="56"/>
      <c r="C33" s="56"/>
      <c r="D33" s="56"/>
      <c r="E33" s="56" t="s">
        <v>99</v>
      </c>
      <c r="F33" s="55">
        <v>33.22</v>
      </c>
      <c r="G33" s="56" t="s">
        <v>98</v>
      </c>
      <c r="H33" s="55">
        <v>0</v>
      </c>
      <c r="I33" s="56" t="s">
        <v>97</v>
      </c>
      <c r="J33" s="55">
        <v>33.22</v>
      </c>
    </row>
    <row r="34" spans="1:10" x14ac:dyDescent="0.2">
      <c r="A34" s="56"/>
      <c r="B34" s="56"/>
      <c r="C34" s="56"/>
      <c r="D34" s="56"/>
      <c r="E34" s="56" t="s">
        <v>96</v>
      </c>
      <c r="F34" s="55">
        <v>75.599999999999994</v>
      </c>
      <c r="G34" s="56"/>
      <c r="H34" s="88" t="s">
        <v>95</v>
      </c>
      <c r="I34" s="88"/>
      <c r="J34" s="55">
        <v>381.33</v>
      </c>
    </row>
    <row r="35" spans="1:10" ht="30" customHeight="1" thickBot="1" x14ac:dyDescent="0.25">
      <c r="A35" s="35"/>
      <c r="B35" s="35"/>
      <c r="C35" s="35"/>
      <c r="D35" s="35"/>
      <c r="E35" s="35"/>
      <c r="F35" s="35"/>
      <c r="G35" s="35" t="s">
        <v>94</v>
      </c>
      <c r="H35" s="54">
        <v>19.55</v>
      </c>
      <c r="I35" s="35" t="s">
        <v>93</v>
      </c>
      <c r="J35" s="43">
        <v>7455</v>
      </c>
    </row>
    <row r="36" spans="1:10" ht="0.95" customHeight="1" thickTop="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2">
      <c r="A38" s="81"/>
      <c r="B38" s="81"/>
      <c r="C38" s="81"/>
      <c r="D38" s="44"/>
      <c r="E38" s="35"/>
      <c r="F38" s="73" t="s">
        <v>65</v>
      </c>
      <c r="G38" s="81"/>
      <c r="H38" s="82">
        <v>38483.03</v>
      </c>
      <c r="I38" s="81"/>
      <c r="J38" s="81"/>
    </row>
    <row r="39" spans="1:10" x14ac:dyDescent="0.2">
      <c r="A39" s="81"/>
      <c r="B39" s="81"/>
      <c r="C39" s="81"/>
      <c r="D39" s="44"/>
      <c r="E39" s="35"/>
      <c r="F39" s="73" t="s">
        <v>64</v>
      </c>
      <c r="G39" s="81"/>
      <c r="H39" s="82">
        <v>9516.41</v>
      </c>
      <c r="I39" s="81"/>
      <c r="J39" s="81"/>
    </row>
    <row r="40" spans="1:10" x14ac:dyDescent="0.2">
      <c r="A40" s="81"/>
      <c r="B40" s="81"/>
      <c r="C40" s="81"/>
      <c r="D40" s="44"/>
      <c r="E40" s="35"/>
      <c r="F40" s="73" t="s">
        <v>63</v>
      </c>
      <c r="G40" s="81"/>
      <c r="H40" s="82">
        <v>47999.44</v>
      </c>
      <c r="I40" s="81"/>
      <c r="J40" s="81"/>
    </row>
    <row r="41" spans="1:10" ht="60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0" ht="69.95" customHeight="1" x14ac:dyDescent="0.2">
      <c r="A42" s="74" t="s">
        <v>42</v>
      </c>
      <c r="B42" s="75"/>
      <c r="C42" s="75"/>
      <c r="D42" s="75"/>
      <c r="E42" s="75"/>
      <c r="F42" s="75"/>
      <c r="G42" s="75"/>
      <c r="H42" s="75"/>
      <c r="I42" s="75"/>
      <c r="J42" s="75"/>
    </row>
  </sheetData>
  <mergeCells count="43">
    <mergeCell ref="A40:C40"/>
    <mergeCell ref="F40:G40"/>
    <mergeCell ref="H40:J40"/>
    <mergeCell ref="A42:J42"/>
    <mergeCell ref="A38:C38"/>
    <mergeCell ref="F38:G38"/>
    <mergeCell ref="H38:J38"/>
    <mergeCell ref="A39:C39"/>
    <mergeCell ref="F39:G39"/>
    <mergeCell ref="H39:J39"/>
    <mergeCell ref="E30:F30"/>
    <mergeCell ref="E31:F31"/>
    <mergeCell ref="E32:F32"/>
    <mergeCell ref="H34:I34"/>
    <mergeCell ref="E18:F18"/>
    <mergeCell ref="H20:I20"/>
    <mergeCell ref="E23:F23"/>
    <mergeCell ref="E24:F24"/>
    <mergeCell ref="E25:F25"/>
    <mergeCell ref="E26:F26"/>
    <mergeCell ref="E27:F27"/>
    <mergeCell ref="E28:F28"/>
    <mergeCell ref="E29:F29"/>
    <mergeCell ref="A3:J3"/>
    <mergeCell ref="C2:D2"/>
    <mergeCell ref="E16:F16"/>
    <mergeCell ref="E17:F17"/>
    <mergeCell ref="E5:F5"/>
    <mergeCell ref="E6:F6"/>
    <mergeCell ref="E7:F7"/>
    <mergeCell ref="F4:G4"/>
    <mergeCell ref="E8:F8"/>
    <mergeCell ref="E9:F9"/>
    <mergeCell ref="E10:F10"/>
    <mergeCell ref="E11:F11"/>
    <mergeCell ref="H13:I13"/>
    <mergeCell ref="C1:D1"/>
    <mergeCell ref="E1:F1"/>
    <mergeCell ref="E2:F2"/>
    <mergeCell ref="G2:H2"/>
    <mergeCell ref="I2:J2"/>
    <mergeCell ref="G1:H1"/>
    <mergeCell ref="I1:J1"/>
  </mergeCells>
  <pageMargins left="0.5" right="0.5" top="1" bottom="1" header="0.5" footer="0.5"/>
  <pageSetup paperSize="9" scale="70" fitToHeight="0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2FFE-79DB-4BF2-8867-BAC3D6DC1192}">
  <sheetPr>
    <pageSetUpPr fitToPage="1"/>
  </sheetPr>
  <dimension ref="A1:J14"/>
  <sheetViews>
    <sheetView showOutlineSymbols="0" showWhiteSpace="0" workbookViewId="0">
      <selection activeCell="A5" sqref="A5:E8"/>
    </sheetView>
  </sheetViews>
  <sheetFormatPr defaultRowHeight="14.25" x14ac:dyDescent="0.2"/>
  <cols>
    <col min="1" max="1" width="19.42578125" style="32" bestFit="1" customWidth="1"/>
    <col min="2" max="2" width="68.5703125" style="32" bestFit="1" customWidth="1"/>
    <col min="3" max="3" width="5.7109375" style="32" bestFit="1" customWidth="1"/>
    <col min="4" max="4" width="11.42578125" style="32" bestFit="1" customWidth="1"/>
    <col min="5" max="5" width="68.5703125" style="32" bestFit="1" customWidth="1"/>
    <col min="6" max="6" width="18.85546875" style="32" bestFit="1" customWidth="1"/>
    <col min="7" max="16384" width="9.140625" style="32"/>
  </cols>
  <sheetData>
    <row r="1" spans="1:10" ht="15" x14ac:dyDescent="0.2">
      <c r="A1" s="42"/>
      <c r="B1" s="42" t="s">
        <v>62</v>
      </c>
      <c r="C1" s="42"/>
      <c r="D1" s="42"/>
      <c r="E1" s="42"/>
      <c r="F1" s="75"/>
      <c r="G1" s="75"/>
      <c r="H1" s="75"/>
      <c r="I1" s="75"/>
      <c r="J1" s="75"/>
    </row>
    <row r="2" spans="1:10" ht="80.099999999999994" customHeight="1" x14ac:dyDescent="0.2">
      <c r="A2" s="36"/>
      <c r="B2" s="36" t="s">
        <v>59</v>
      </c>
      <c r="C2" s="36"/>
      <c r="D2" s="36"/>
      <c r="E2" s="36"/>
      <c r="F2" s="75"/>
      <c r="G2" s="75"/>
      <c r="H2" s="75"/>
      <c r="I2" s="75"/>
      <c r="J2" s="75"/>
    </row>
    <row r="3" spans="1:10" ht="15" x14ac:dyDescent="0.25">
      <c r="A3" s="77" t="s">
        <v>155</v>
      </c>
      <c r="B3" s="75"/>
      <c r="C3" s="75"/>
      <c r="D3" s="75"/>
      <c r="E3" s="75"/>
    </row>
    <row r="4" spans="1:10" ht="30" customHeight="1" x14ac:dyDescent="0.2">
      <c r="A4" s="41" t="s">
        <v>55</v>
      </c>
      <c r="B4" s="41" t="s">
        <v>54</v>
      </c>
      <c r="C4" s="52" t="s">
        <v>88</v>
      </c>
      <c r="D4" s="40" t="s">
        <v>87</v>
      </c>
      <c r="E4" s="41" t="s">
        <v>155</v>
      </c>
    </row>
    <row r="5" spans="1:10" ht="24" customHeight="1" x14ac:dyDescent="0.2">
      <c r="A5" s="39" t="s">
        <v>51</v>
      </c>
      <c r="B5" s="39" t="s">
        <v>50</v>
      </c>
      <c r="C5" s="72"/>
      <c r="D5" s="38"/>
      <c r="E5" s="39"/>
    </row>
    <row r="6" spans="1:10" ht="39" customHeight="1" x14ac:dyDescent="0.2">
      <c r="A6" s="49" t="s">
        <v>81</v>
      </c>
      <c r="B6" s="49" t="s">
        <v>79</v>
      </c>
      <c r="C6" s="48" t="s">
        <v>77</v>
      </c>
      <c r="D6" s="47" t="s">
        <v>154</v>
      </c>
      <c r="E6" s="49" t="s">
        <v>151</v>
      </c>
    </row>
    <row r="7" spans="1:10" ht="39" customHeight="1" x14ac:dyDescent="0.2">
      <c r="A7" s="49" t="s">
        <v>76</v>
      </c>
      <c r="B7" s="49" t="s">
        <v>74</v>
      </c>
      <c r="C7" s="48" t="s">
        <v>72</v>
      </c>
      <c r="D7" s="47" t="s">
        <v>153</v>
      </c>
      <c r="E7" s="49" t="s">
        <v>151</v>
      </c>
    </row>
    <row r="8" spans="1:10" ht="39" customHeight="1" x14ac:dyDescent="0.2">
      <c r="A8" s="49" t="s">
        <v>71</v>
      </c>
      <c r="B8" s="49" t="s">
        <v>68</v>
      </c>
      <c r="C8" s="48" t="s">
        <v>66</v>
      </c>
      <c r="D8" s="47" t="s">
        <v>152</v>
      </c>
      <c r="E8" s="49" t="s">
        <v>151</v>
      </c>
    </row>
    <row r="9" spans="1:10" x14ac:dyDescent="0.2">
      <c r="A9" s="33"/>
      <c r="B9" s="33"/>
      <c r="C9" s="33"/>
      <c r="D9" s="33"/>
      <c r="E9" s="33"/>
      <c r="F9" s="33"/>
      <c r="G9" s="33"/>
      <c r="H9" s="33"/>
    </row>
    <row r="10" spans="1:10" x14ac:dyDescent="0.2">
      <c r="A10" s="81"/>
      <c r="B10" s="81"/>
      <c r="C10" s="81"/>
      <c r="D10" s="73" t="s">
        <v>65</v>
      </c>
      <c r="E10" s="81"/>
      <c r="F10" s="82">
        <v>38483.03</v>
      </c>
      <c r="G10" s="81"/>
      <c r="H10" s="81"/>
    </row>
    <row r="11" spans="1:10" x14ac:dyDescent="0.2">
      <c r="A11" s="81"/>
      <c r="B11" s="81"/>
      <c r="C11" s="81"/>
      <c r="D11" s="73" t="s">
        <v>64</v>
      </c>
      <c r="E11" s="81"/>
      <c r="F11" s="82">
        <v>9516.41</v>
      </c>
      <c r="G11" s="81"/>
      <c r="H11" s="81"/>
    </row>
    <row r="12" spans="1:10" x14ac:dyDescent="0.2">
      <c r="A12" s="81"/>
      <c r="B12" s="81"/>
      <c r="C12" s="81"/>
      <c r="D12" s="73" t="s">
        <v>63</v>
      </c>
      <c r="E12" s="81"/>
      <c r="F12" s="82">
        <v>47999.44</v>
      </c>
      <c r="G12" s="81"/>
      <c r="H12" s="81"/>
    </row>
    <row r="13" spans="1:10" ht="60" customHeight="1" x14ac:dyDescent="0.2">
      <c r="A13" s="34"/>
      <c r="B13" s="34"/>
      <c r="C13" s="34"/>
      <c r="D13" s="34"/>
      <c r="E13" s="34"/>
      <c r="F13" s="34"/>
      <c r="G13" s="34"/>
      <c r="H13" s="34"/>
    </row>
    <row r="14" spans="1:10" ht="69.95" customHeight="1" x14ac:dyDescent="0.2">
      <c r="A14" s="74" t="s">
        <v>42</v>
      </c>
      <c r="B14" s="75"/>
      <c r="C14" s="75"/>
      <c r="D14" s="75"/>
      <c r="E14" s="75"/>
      <c r="F14" s="75"/>
      <c r="G14" s="75"/>
      <c r="H14" s="75"/>
    </row>
  </sheetData>
  <mergeCells count="15">
    <mergeCell ref="A12:C12"/>
    <mergeCell ref="D12:E12"/>
    <mergeCell ref="F12:H12"/>
    <mergeCell ref="A14:H14"/>
    <mergeCell ref="A10:C10"/>
    <mergeCell ref="D10:E10"/>
    <mergeCell ref="F10:H10"/>
    <mergeCell ref="A11:C11"/>
    <mergeCell ref="D11:E11"/>
    <mergeCell ref="F11:H11"/>
    <mergeCell ref="F1:H1"/>
    <mergeCell ref="I1:J1"/>
    <mergeCell ref="F2:H2"/>
    <mergeCell ref="I2:J2"/>
    <mergeCell ref="A3:E3"/>
  </mergeCells>
  <pageMargins left="0.5" right="0.5" top="1" bottom="1" header="0.5" footer="0.5"/>
  <pageSetup paperSize="9" scale="59" fitToHeight="0" orientation="landscape" r:id="rId1"/>
  <headerFooter>
    <oddHeader>&amp;L &amp;CPREFEITURA MUNICIPAL DE NOBRES MATO GROSSO
CNPJ: 03.424.272/0001-07 &amp;R</oddHeader>
    <oddFooter>&amp;L &amp;C &amp;R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2288-6AED-4EBB-97FA-3021E0F37BBD}">
  <sheetPr>
    <pageSetUpPr fitToPage="1"/>
  </sheetPr>
  <dimension ref="A1:H47"/>
  <sheetViews>
    <sheetView view="pageBreakPreview" zoomScale="85" zoomScaleNormal="100" zoomScaleSheetLayoutView="85" workbookViewId="0">
      <selection activeCell="C26" sqref="C26"/>
    </sheetView>
  </sheetViews>
  <sheetFormatPr defaultRowHeight="12.75" x14ac:dyDescent="0.2"/>
  <cols>
    <col min="1" max="1" width="12.42578125" style="7" customWidth="1"/>
    <col min="2" max="2" width="40.85546875" style="7" customWidth="1"/>
    <col min="3" max="8" width="9.140625" style="7"/>
    <col min="9" max="9" width="4.7109375" style="7" customWidth="1"/>
    <col min="10" max="16384" width="9.140625" style="7"/>
  </cols>
  <sheetData>
    <row r="1" spans="1:8" ht="15.75" x14ac:dyDescent="0.25">
      <c r="A1" s="90" t="s">
        <v>17</v>
      </c>
      <c r="B1" s="90"/>
      <c r="C1" s="90"/>
      <c r="D1" s="90"/>
    </row>
    <row r="4" spans="1:8" x14ac:dyDescent="0.2">
      <c r="A4" s="91" t="s">
        <v>18</v>
      </c>
      <c r="B4" s="92"/>
      <c r="C4" s="92"/>
      <c r="D4" s="92"/>
    </row>
    <row r="6" spans="1:8" x14ac:dyDescent="0.2">
      <c r="B6" s="8" t="s">
        <v>19</v>
      </c>
      <c r="C6" s="9" t="s">
        <v>20</v>
      </c>
      <c r="E6" s="10" t="s">
        <v>21</v>
      </c>
      <c r="F6" s="11"/>
    </row>
    <row r="7" spans="1:8" x14ac:dyDescent="0.2">
      <c r="B7" s="12"/>
      <c r="C7" s="13"/>
      <c r="E7" s="10"/>
      <c r="F7" s="11"/>
    </row>
    <row r="8" spans="1:8" x14ac:dyDescent="0.2">
      <c r="B8" s="14" t="s">
        <v>22</v>
      </c>
      <c r="C8" s="15">
        <v>0.04</v>
      </c>
      <c r="E8" s="10" t="s">
        <v>23</v>
      </c>
      <c r="F8" s="11"/>
    </row>
    <row r="9" spans="1:8" x14ac:dyDescent="0.2">
      <c r="B9" s="16"/>
      <c r="C9" s="17"/>
      <c r="E9" s="10" t="s">
        <v>24</v>
      </c>
      <c r="F9" s="11"/>
    </row>
    <row r="10" spans="1:8" x14ac:dyDescent="0.2">
      <c r="B10" s="14" t="s">
        <v>25</v>
      </c>
      <c r="C10" s="15">
        <v>1.23E-2</v>
      </c>
      <c r="E10" s="10" t="s">
        <v>26</v>
      </c>
      <c r="F10" s="11"/>
    </row>
    <row r="11" spans="1:8" x14ac:dyDescent="0.2">
      <c r="B11" s="14"/>
      <c r="C11" s="18"/>
      <c r="E11" s="10" t="s">
        <v>27</v>
      </c>
      <c r="F11" s="11"/>
    </row>
    <row r="12" spans="1:8" x14ac:dyDescent="0.2">
      <c r="B12" s="14" t="s">
        <v>28</v>
      </c>
      <c r="C12" s="15"/>
      <c r="E12" s="10" t="s">
        <v>29</v>
      </c>
      <c r="F12" s="11"/>
    </row>
    <row r="13" spans="1:8" x14ac:dyDescent="0.2">
      <c r="B13" s="19"/>
      <c r="C13" s="19"/>
      <c r="E13" s="10" t="s">
        <v>30</v>
      </c>
      <c r="F13" s="20"/>
    </row>
    <row r="14" spans="1:8" x14ac:dyDescent="0.2">
      <c r="B14" s="14" t="s">
        <v>31</v>
      </c>
      <c r="C14" s="15"/>
      <c r="E14" s="10" t="s">
        <v>32</v>
      </c>
      <c r="F14" s="11"/>
    </row>
    <row r="15" spans="1:8" x14ac:dyDescent="0.2">
      <c r="B15" s="14"/>
      <c r="C15" s="18"/>
      <c r="E15" s="93" t="s">
        <v>33</v>
      </c>
      <c r="F15" s="93"/>
      <c r="G15" s="93"/>
      <c r="H15" s="93"/>
    </row>
    <row r="16" spans="1:8" x14ac:dyDescent="0.2">
      <c r="B16" s="14" t="s">
        <v>34</v>
      </c>
      <c r="C16" s="15">
        <v>6.5000000000000002E-2</v>
      </c>
    </row>
    <row r="17" spans="1:3" x14ac:dyDescent="0.2">
      <c r="B17" s="19"/>
      <c r="C17" s="19"/>
    </row>
    <row r="18" spans="1:3" x14ac:dyDescent="0.2">
      <c r="B18" s="21" t="s">
        <v>35</v>
      </c>
      <c r="C18" s="18">
        <f>SUM(C19:C22)</f>
        <v>0.10149999999999999</v>
      </c>
    </row>
    <row r="19" spans="1:3" x14ac:dyDescent="0.2">
      <c r="B19" s="14" t="s">
        <v>36</v>
      </c>
      <c r="C19" s="15">
        <v>0.03</v>
      </c>
    </row>
    <row r="20" spans="1:3" x14ac:dyDescent="0.2">
      <c r="B20" s="14" t="s">
        <v>37</v>
      </c>
      <c r="C20" s="15">
        <v>6.4999999999999997E-3</v>
      </c>
    </row>
    <row r="21" spans="1:3" x14ac:dyDescent="0.2">
      <c r="B21" s="14" t="s">
        <v>38</v>
      </c>
      <c r="C21" s="15">
        <v>0.02</v>
      </c>
    </row>
    <row r="22" spans="1:3" x14ac:dyDescent="0.2">
      <c r="B22" s="22" t="s">
        <v>39</v>
      </c>
      <c r="C22" s="23">
        <v>4.4999999999999998E-2</v>
      </c>
    </row>
    <row r="23" spans="1:3" x14ac:dyDescent="0.2">
      <c r="B23" s="22"/>
      <c r="C23" s="24"/>
    </row>
    <row r="24" spans="1:3" x14ac:dyDescent="0.2">
      <c r="B24" s="25" t="s">
        <v>40</v>
      </c>
      <c r="C24" s="26">
        <f>((1+C8+C10+C12)*(1+C14)*(1+C16))/(1-C18)-1</f>
        <v>0.24730050083472443</v>
      </c>
    </row>
    <row r="27" spans="1:3" x14ac:dyDescent="0.2">
      <c r="A27" s="27"/>
      <c r="B27" s="27"/>
    </row>
    <row r="28" spans="1:3" x14ac:dyDescent="0.2">
      <c r="A28" s="28"/>
      <c r="B28" s="20"/>
    </row>
    <row r="29" spans="1:3" x14ac:dyDescent="0.2">
      <c r="A29" s="29"/>
      <c r="B29" s="20"/>
    </row>
    <row r="30" spans="1:3" x14ac:dyDescent="0.2">
      <c r="A30" s="29"/>
      <c r="B30" s="20"/>
    </row>
    <row r="31" spans="1:3" x14ac:dyDescent="0.2">
      <c r="A31" s="29"/>
      <c r="B31" s="20"/>
    </row>
    <row r="32" spans="1:3" x14ac:dyDescent="0.2">
      <c r="A32" s="29"/>
      <c r="B32" s="20"/>
    </row>
    <row r="33" spans="1:4" ht="15" x14ac:dyDescent="0.25">
      <c r="A33" s="29"/>
      <c r="B33" s="89" t="s">
        <v>41</v>
      </c>
      <c r="C33" s="89"/>
      <c r="D33" s="89"/>
    </row>
    <row r="34" spans="1:4" ht="15" x14ac:dyDescent="0.25">
      <c r="A34" s="30"/>
      <c r="B34" s="89" t="e">
        <f>#REF!</f>
        <v>#REF!</v>
      </c>
      <c r="C34" s="89"/>
      <c r="D34" s="89"/>
    </row>
    <row r="35" spans="1:4" ht="15" x14ac:dyDescent="0.25">
      <c r="B35" s="89" t="s">
        <v>16</v>
      </c>
      <c r="C35" s="89"/>
      <c r="D35" s="89"/>
    </row>
    <row r="36" spans="1:4" ht="15" x14ac:dyDescent="0.25">
      <c r="B36" s="89" t="e">
        <f>#REF!</f>
        <v>#REF!</v>
      </c>
      <c r="C36" s="89"/>
      <c r="D36" s="89"/>
    </row>
    <row r="45" spans="1:4" x14ac:dyDescent="0.2">
      <c r="A45" s="31"/>
      <c r="B45" s="11"/>
    </row>
    <row r="46" spans="1:4" x14ac:dyDescent="0.2">
      <c r="A46" s="29"/>
      <c r="B46" s="20"/>
    </row>
    <row r="47" spans="1:4" x14ac:dyDescent="0.2">
      <c r="A47" s="29"/>
      <c r="B47" s="20"/>
    </row>
  </sheetData>
  <mergeCells count="7">
    <mergeCell ref="B35:D35"/>
    <mergeCell ref="B36:D36"/>
    <mergeCell ref="A1:D1"/>
    <mergeCell ref="A4:D4"/>
    <mergeCell ref="E15:H15"/>
    <mergeCell ref="B33:D33"/>
    <mergeCell ref="B34:D34"/>
  </mergeCells>
  <pageMargins left="0.19685039370078741" right="0.19685039370078741" top="1.1023622047244095" bottom="0.98425196850393704" header="0.31496062992125984" footer="0.51181102362204722"/>
  <pageSetup paperSize="9" scale="87" fitToHeight="0" orientation="portrait" r:id="rId1"/>
  <headerFooter scaleWithDoc="0">
    <oddHeader>&amp;L&amp;G&amp;C&amp;"-,Negrito"PREFEITURA MUNICIPAL DE NOBRES&amp;R&amp;A</oddHeader>
    <oddFooter>&amp;C_________________________________________________
Lucas Daniel R. da Silva
Eng Civil - CREA MT045157&amp;R&amp;P/&amp;N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B981-1747-4FB7-9F81-1E5F12E441A9}">
  <dimension ref="A1:L20"/>
  <sheetViews>
    <sheetView workbookViewId="0">
      <selection activeCell="O12" sqref="O12"/>
    </sheetView>
  </sheetViews>
  <sheetFormatPr defaultRowHeight="15" x14ac:dyDescent="0.25"/>
  <cols>
    <col min="1" max="1" width="33.28515625" customWidth="1"/>
    <col min="6" max="6" width="10.5703125" customWidth="1"/>
    <col min="7" max="7" width="10" customWidth="1"/>
    <col min="9" max="10" width="11.5703125" bestFit="1" customWidth="1"/>
    <col min="12" max="12" width="10.5703125" bestFit="1" customWidth="1"/>
  </cols>
  <sheetData>
    <row r="1" spans="1:12" x14ac:dyDescent="0.25">
      <c r="A1" t="s">
        <v>1</v>
      </c>
    </row>
    <row r="3" spans="1:12" ht="30" x14ac:dyDescent="0.25">
      <c r="B3" s="1" t="s">
        <v>2</v>
      </c>
      <c r="C3" s="89" t="s">
        <v>3</v>
      </c>
      <c r="D3" s="89"/>
      <c r="E3" s="1" t="s">
        <v>4</v>
      </c>
      <c r="F3" s="6" t="s">
        <v>13</v>
      </c>
      <c r="G3" s="6" t="s">
        <v>14</v>
      </c>
    </row>
    <row r="4" spans="1:12" x14ac:dyDescent="0.25">
      <c r="A4" t="s">
        <v>0</v>
      </c>
      <c r="B4" s="2">
        <v>8</v>
      </c>
      <c r="C4" s="2">
        <v>0.25</v>
      </c>
      <c r="D4" s="2">
        <v>0.3</v>
      </c>
      <c r="E4" s="2">
        <v>6</v>
      </c>
      <c r="F4" s="2">
        <f>C4*D4*E4</f>
        <v>0.44999999999999996</v>
      </c>
      <c r="G4" s="2">
        <f>B4*C4*D4*E4</f>
        <v>3.5999999999999996</v>
      </c>
      <c r="I4" s="4">
        <f>G4/$G$17</f>
        <v>0.13413916192832498</v>
      </c>
      <c r="J4" s="5">
        <f>I4*$I$17</f>
        <v>26827.832385664995</v>
      </c>
      <c r="L4" s="5"/>
    </row>
    <row r="5" spans="1:12" x14ac:dyDescent="0.25">
      <c r="A5" t="s">
        <v>5</v>
      </c>
      <c r="B5" s="3">
        <v>8</v>
      </c>
      <c r="C5" s="3">
        <v>0.1</v>
      </c>
      <c r="D5" s="3">
        <v>0.2</v>
      </c>
      <c r="E5" s="3">
        <v>5</v>
      </c>
      <c r="F5" s="2">
        <f t="shared" ref="F5:F13" si="0">C5*D5*E5</f>
        <v>0.10000000000000002</v>
      </c>
      <c r="G5" s="2">
        <f t="shared" ref="G5:G16" si="1">B5*C5*D5*E5</f>
        <v>0.80000000000000016</v>
      </c>
      <c r="I5" s="4">
        <f t="shared" ref="I5:I13" si="2">G5/$G$17</f>
        <v>2.9808702650738893E-2</v>
      </c>
      <c r="J5" s="5">
        <f t="shared" ref="J5:J13" si="3">I5*$I$17</f>
        <v>5961.7405301477784</v>
      </c>
    </row>
    <row r="6" spans="1:12" x14ac:dyDescent="0.25">
      <c r="A6" t="s">
        <v>15</v>
      </c>
      <c r="B6" s="3">
        <v>8</v>
      </c>
      <c r="C6" s="3">
        <v>0.2</v>
      </c>
      <c r="D6" s="3">
        <v>0.1</v>
      </c>
      <c r="E6" s="3">
        <v>5</v>
      </c>
      <c r="F6" s="2">
        <f t="shared" si="0"/>
        <v>0.10000000000000002</v>
      </c>
      <c r="G6" s="2">
        <f t="shared" si="1"/>
        <v>0.80000000000000016</v>
      </c>
      <c r="I6" s="4">
        <f t="shared" si="2"/>
        <v>2.9808702650738893E-2</v>
      </c>
      <c r="J6" s="5">
        <f t="shared" si="3"/>
        <v>5961.7405301477784</v>
      </c>
    </row>
    <row r="7" spans="1:12" x14ac:dyDescent="0.25">
      <c r="A7" t="s">
        <v>6</v>
      </c>
      <c r="B7" s="3">
        <v>2</v>
      </c>
      <c r="C7" s="3">
        <v>0.25</v>
      </c>
      <c r="D7" s="3">
        <v>0.3</v>
      </c>
      <c r="E7" s="3">
        <v>4.5</v>
      </c>
      <c r="F7" s="2">
        <f t="shared" si="0"/>
        <v>0.33749999999999997</v>
      </c>
      <c r="G7" s="2">
        <f t="shared" si="1"/>
        <v>0.67499999999999993</v>
      </c>
      <c r="I7" s="4">
        <f t="shared" si="2"/>
        <v>2.5151092861560934E-2</v>
      </c>
      <c r="J7" s="5">
        <f t="shared" si="3"/>
        <v>5030.2185723121866</v>
      </c>
    </row>
    <row r="8" spans="1:12" x14ac:dyDescent="0.25">
      <c r="A8" t="s">
        <v>7</v>
      </c>
      <c r="B8" s="3">
        <v>18</v>
      </c>
      <c r="C8" s="3">
        <v>0.25</v>
      </c>
      <c r="D8" s="3">
        <v>0.3</v>
      </c>
      <c r="E8" s="3">
        <v>3</v>
      </c>
      <c r="F8" s="2">
        <f t="shared" si="0"/>
        <v>0.22499999999999998</v>
      </c>
      <c r="G8" s="2">
        <f t="shared" si="1"/>
        <v>4.05</v>
      </c>
      <c r="I8" s="4">
        <f t="shared" si="2"/>
        <v>0.1509065571693656</v>
      </c>
      <c r="J8" s="5">
        <f t="shared" si="3"/>
        <v>30181.311433873121</v>
      </c>
    </row>
    <row r="9" spans="1:12" x14ac:dyDescent="0.25">
      <c r="A9" t="s">
        <v>8</v>
      </c>
      <c r="B9" s="3">
        <v>6</v>
      </c>
      <c r="C9" s="3">
        <v>0.25</v>
      </c>
      <c r="D9" s="3">
        <v>0.3</v>
      </c>
      <c r="E9" s="3">
        <v>18</v>
      </c>
      <c r="F9" s="2">
        <f t="shared" si="0"/>
        <v>1.3499999999999999</v>
      </c>
      <c r="G9" s="2">
        <f t="shared" si="1"/>
        <v>8.1</v>
      </c>
      <c r="I9" s="4">
        <f t="shared" si="2"/>
        <v>0.3018131143387312</v>
      </c>
      <c r="J9" s="5">
        <f t="shared" si="3"/>
        <v>60362.622867746242</v>
      </c>
    </row>
    <row r="10" spans="1:12" x14ac:dyDescent="0.25">
      <c r="A10" t="s">
        <v>9</v>
      </c>
      <c r="B10" s="3">
        <f>18/0.3</f>
        <v>60</v>
      </c>
      <c r="C10" s="3">
        <v>0.3</v>
      </c>
      <c r="D10" s="3">
        <v>0.06</v>
      </c>
      <c r="E10" s="3">
        <v>5</v>
      </c>
      <c r="F10" s="2">
        <f t="shared" si="0"/>
        <v>0.09</v>
      </c>
      <c r="G10" s="2">
        <f t="shared" si="1"/>
        <v>5.4</v>
      </c>
      <c r="I10" s="4">
        <f t="shared" si="2"/>
        <v>0.2012087428924875</v>
      </c>
      <c r="J10" s="5">
        <f t="shared" si="3"/>
        <v>40241.7485784975</v>
      </c>
    </row>
    <row r="11" spans="1:12" x14ac:dyDescent="0.25">
      <c r="A11" t="s">
        <v>10</v>
      </c>
      <c r="B11" s="3">
        <v>6</v>
      </c>
      <c r="C11" s="3">
        <v>0.3</v>
      </c>
      <c r="D11" s="3">
        <v>0.06</v>
      </c>
      <c r="E11" s="3">
        <v>18</v>
      </c>
      <c r="F11" s="2">
        <f t="shared" si="0"/>
        <v>0.32399999999999995</v>
      </c>
      <c r="G11" s="2">
        <f t="shared" si="1"/>
        <v>1.9439999999999997</v>
      </c>
      <c r="I11" s="4">
        <f t="shared" si="2"/>
        <v>7.2435147441295478E-2</v>
      </c>
      <c r="J11" s="5">
        <f t="shared" si="3"/>
        <v>14487.029488259095</v>
      </c>
    </row>
    <row r="12" spans="1:12" x14ac:dyDescent="0.25">
      <c r="A12" t="s">
        <v>12</v>
      </c>
      <c r="B12" s="3">
        <v>2</v>
      </c>
      <c r="C12" s="3">
        <v>0.15</v>
      </c>
      <c r="D12" s="3">
        <v>0.2</v>
      </c>
      <c r="E12" s="3">
        <v>18</v>
      </c>
      <c r="F12" s="2">
        <f>C12*D12*E12</f>
        <v>0.54</v>
      </c>
      <c r="G12" s="2">
        <f>B12*C12*D12*E12</f>
        <v>1.08</v>
      </c>
      <c r="I12" s="4">
        <f>G12/$G$17</f>
        <v>4.0241748578497501E-2</v>
      </c>
      <c r="J12" s="5">
        <f>I12*$I$17</f>
        <v>8048.3497156994999</v>
      </c>
    </row>
    <row r="13" spans="1:12" x14ac:dyDescent="0.25">
      <c r="A13" t="s">
        <v>11</v>
      </c>
      <c r="B13" s="3">
        <f>(18/2)*3</f>
        <v>27</v>
      </c>
      <c r="C13" s="3">
        <v>0.3</v>
      </c>
      <c r="D13" s="3">
        <v>0.06</v>
      </c>
      <c r="E13" s="3">
        <v>0.8</v>
      </c>
      <c r="F13" s="2">
        <f t="shared" si="0"/>
        <v>1.44E-2</v>
      </c>
      <c r="G13" s="2">
        <f t="shared" si="1"/>
        <v>0.38880000000000003</v>
      </c>
      <c r="I13" s="4">
        <f t="shared" si="2"/>
        <v>1.44870294882591E-2</v>
      </c>
      <c r="J13" s="5">
        <f t="shared" si="3"/>
        <v>2897.4058976518199</v>
      </c>
    </row>
    <row r="15" spans="1:12" x14ac:dyDescent="0.25">
      <c r="B15" s="3"/>
      <c r="C15" s="3"/>
      <c r="D15" s="3"/>
      <c r="E15" s="3"/>
      <c r="F15" s="3"/>
      <c r="G15" s="2">
        <f t="shared" si="1"/>
        <v>0</v>
      </c>
    </row>
    <row r="16" spans="1:12" x14ac:dyDescent="0.25">
      <c r="B16" s="3"/>
      <c r="C16" s="3"/>
      <c r="D16" s="3"/>
      <c r="E16" s="3"/>
      <c r="F16" s="3"/>
      <c r="G16" s="2">
        <f t="shared" si="1"/>
        <v>0</v>
      </c>
    </row>
    <row r="17" spans="2:10" x14ac:dyDescent="0.25">
      <c r="B17" s="3"/>
      <c r="C17" s="3"/>
      <c r="D17" s="3"/>
      <c r="E17" s="3"/>
      <c r="F17" s="3"/>
      <c r="G17" s="3">
        <f>SUM(G4:G16)</f>
        <v>26.837799999999998</v>
      </c>
      <c r="I17" s="3">
        <v>200000</v>
      </c>
      <c r="J17" s="5">
        <f>SUM(J4:J16)</f>
        <v>200000</v>
      </c>
    </row>
    <row r="18" spans="2:10" x14ac:dyDescent="0.25">
      <c r="B18" s="3"/>
      <c r="C18" s="3"/>
      <c r="D18" s="3"/>
      <c r="E18" s="3"/>
      <c r="F18" s="3"/>
      <c r="G18" s="3"/>
    </row>
    <row r="19" spans="2:10" x14ac:dyDescent="0.25">
      <c r="B19" s="3"/>
      <c r="C19" s="3"/>
      <c r="D19" s="3"/>
      <c r="E19" s="3"/>
      <c r="F19" s="3"/>
      <c r="G19" s="3"/>
    </row>
    <row r="20" spans="2:10" x14ac:dyDescent="0.25">
      <c r="B20" s="3"/>
      <c r="C20" s="3"/>
      <c r="D20" s="3"/>
      <c r="E20" s="3"/>
      <c r="F20" s="3"/>
      <c r="G20" s="3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CRONOGRAMA </vt:lpstr>
      <vt:lpstr>Orçamento Sintético (3)</vt:lpstr>
      <vt:lpstr>Orçamento Sintético (2)</vt:lpstr>
      <vt:lpstr>Orçamento Sintético</vt:lpstr>
      <vt:lpstr>Orçamento Sintético (4)</vt:lpstr>
      <vt:lpstr>Orçamento Analítico</vt:lpstr>
      <vt:lpstr>Memórial de Cálculo</vt:lpstr>
      <vt:lpstr>BDI</vt:lpstr>
      <vt:lpstr>Planilha1</vt:lpstr>
      <vt:lpstr>BDI!Area_de_impressao</vt:lpstr>
      <vt:lpstr>BDI!Print_Area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2023-06-21T18:36:23Z</dcterms:modified>
</cp:coreProperties>
</file>